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408CFB5F-847E-4E64-B3EC-3783E3F30B0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ayfa1" sheetId="1" r:id="rId1"/>
  </sheets>
  <calcPr calcId="181029"/>
</workbook>
</file>

<file path=xl/calcChain.xml><?xml version="1.0" encoding="utf-8"?>
<calcChain xmlns="http://schemas.openxmlformats.org/spreadsheetml/2006/main">
  <c r="F128" i="1" l="1"/>
  <c r="M46" i="1"/>
  <c r="M178" i="1" l="1"/>
  <c r="F172" i="1" l="1"/>
  <c r="G170" i="1"/>
  <c r="N165" i="1"/>
  <c r="G163" i="1"/>
  <c r="E144" i="1"/>
  <c r="P148" i="1"/>
  <c r="O129" i="1"/>
  <c r="M117" i="1"/>
  <c r="K112" i="1"/>
  <c r="K111" i="1"/>
  <c r="D112" i="1"/>
  <c r="D108" i="1"/>
  <c r="E109" i="1" s="1"/>
  <c r="D88" i="1"/>
  <c r="F61" i="1"/>
  <c r="G62" i="1" s="1"/>
  <c r="M50" i="1"/>
  <c r="M49" i="1"/>
  <c r="M48" i="1"/>
  <c r="M47" i="1"/>
  <c r="A28" i="1"/>
  <c r="M51" i="1" l="1"/>
</calcChain>
</file>

<file path=xl/sharedStrings.xml><?xml version="1.0" encoding="utf-8"?>
<sst xmlns="http://schemas.openxmlformats.org/spreadsheetml/2006/main" count="235" uniqueCount="183">
  <si>
    <t xml:space="preserve">ticari mal </t>
  </si>
  <si>
    <t>153 ticari malllar</t>
  </si>
  <si>
    <t>600 yurtiçi satışlar</t>
  </si>
  <si>
    <t xml:space="preserve">mamül </t>
  </si>
  <si>
    <t>152 mamüller</t>
  </si>
  <si>
    <t xml:space="preserve">600 yurtiçi satışlar </t>
  </si>
  <si>
    <t>MALİYET MUHASEBESİ :</t>
  </si>
  <si>
    <t>7 Lİ GİDER (MALİYET HS )</t>
  </si>
  <si>
    <t xml:space="preserve">7/A </t>
  </si>
  <si>
    <t>7/B</t>
  </si>
  <si>
    <t>710 DİREKT İLK MADDE VE MALZEME GİD.</t>
  </si>
  <si>
    <t xml:space="preserve">720 DİREKT İŞÇİLİK GİDERLERİ </t>
  </si>
  <si>
    <t xml:space="preserve">730 GENEL ÜRETİM GİDERLERİ </t>
  </si>
  <si>
    <t xml:space="preserve">740 HİZMET ÜRETİM GİDERLERİ </t>
  </si>
  <si>
    <t xml:space="preserve">750 ARAŞTIRMA VE GELİŞTİRME GİDERLERİ </t>
  </si>
  <si>
    <t>(AR-GE)</t>
  </si>
  <si>
    <t>760 PAZ. SAT. DAĞ.GİD.</t>
  </si>
  <si>
    <t xml:space="preserve">770 GENEL YÖN GİDERLERİ </t>
  </si>
  <si>
    <t xml:space="preserve">780 FİNANSMAN GİDERLERİ </t>
  </si>
  <si>
    <t>MALİYET :</t>
  </si>
  <si>
    <t>Mamül üretiminde kullanılan hesaplar:</t>
  </si>
  <si>
    <t>150 ilk madde ve malzemeler</t>
  </si>
  <si>
    <t xml:space="preserve">151 yarı mamüller </t>
  </si>
  <si>
    <t>152 mamüler</t>
  </si>
  <si>
    <t xml:space="preserve">620 satılan mamüler maliyeti </t>
  </si>
  <si>
    <t xml:space="preserve">hm giderleri </t>
  </si>
  <si>
    <t xml:space="preserve">ekmek </t>
  </si>
  <si>
    <t xml:space="preserve">un </t>
  </si>
  <si>
    <t xml:space="preserve">hm </t>
  </si>
  <si>
    <t>hamur</t>
  </si>
  <si>
    <t>ym</t>
  </si>
  <si>
    <t>mm</t>
  </si>
  <si>
    <t xml:space="preserve">direkt madde </t>
  </si>
  <si>
    <t xml:space="preserve">direkt işçilik </t>
  </si>
  <si>
    <t>(esas işçilikler)</t>
  </si>
  <si>
    <t xml:space="preserve">730 genel üretim giderleri </t>
  </si>
  <si>
    <t>1. endirekt madde</t>
  </si>
  <si>
    <t>2.endirekt işçilik gid.</t>
  </si>
  <si>
    <t xml:space="preserve">3.kira </t>
  </si>
  <si>
    <t xml:space="preserve">5.amortisman </t>
  </si>
  <si>
    <t>6. bakım onarım gid.</t>
  </si>
  <si>
    <t xml:space="preserve">7. fatura gid. </t>
  </si>
  <si>
    <t xml:space="preserve">8. yemek gid. </t>
  </si>
  <si>
    <t>9. akaryakıt gid.</t>
  </si>
  <si>
    <t>vs….</t>
  </si>
  <si>
    <t>(ambalaj malz, işletme malz, yardımıcı malz)</t>
  </si>
  <si>
    <t>(güvenlik , temizlik , idari işler ve yönetim personeli)</t>
  </si>
  <si>
    <t>gider hs.</t>
  </si>
  <si>
    <t>*****</t>
  </si>
  <si>
    <t>A</t>
  </si>
  <si>
    <t>B</t>
  </si>
  <si>
    <t>NOT : ÜRETİM MALİYETİ (710+720+730)</t>
  </si>
  <si>
    <t>HM VE ENDİREKT MALZEMELER</t>
  </si>
  <si>
    <t xml:space="preserve">YM </t>
  </si>
  <si>
    <t>ÖRNEKLER:</t>
  </si>
  <si>
    <t>1)</t>
  </si>
  <si>
    <t>ABC A.Ş. OCAK AYINDA X mamülü üretimi yapmaktadır.</t>
  </si>
  <si>
    <t xml:space="preserve">X mamülü </t>
  </si>
  <si>
    <t xml:space="preserve">Hm </t>
  </si>
  <si>
    <t xml:space="preserve">A HM </t>
  </si>
  <si>
    <t xml:space="preserve">B HM </t>
  </si>
  <si>
    <t>C HM</t>
  </si>
  <si>
    <t>D HM</t>
  </si>
  <si>
    <t xml:space="preserve">ENDİREKT MALZEME </t>
  </si>
  <si>
    <t xml:space="preserve">E  endirekt malzemesi </t>
  </si>
  <si>
    <t>C</t>
  </si>
  <si>
    <t>D</t>
  </si>
  <si>
    <t>E</t>
  </si>
  <si>
    <t xml:space="preserve">TL </t>
  </si>
  <si>
    <t xml:space="preserve">TUTAR </t>
  </si>
  <si>
    <t>yukarıdaki malzemeler + % 18 kdv ile veresiye olarak alınmıştır.</t>
  </si>
  <si>
    <t xml:space="preserve">150 İLK MADDE VE MALZ. </t>
  </si>
  <si>
    <t>150.01 A</t>
  </si>
  <si>
    <t>150.02 B</t>
  </si>
  <si>
    <t>150.03 C</t>
  </si>
  <si>
    <t>150.04 D</t>
  </si>
  <si>
    <t>150.05 E</t>
  </si>
  <si>
    <t xml:space="preserve">191 İND KDV </t>
  </si>
  <si>
    <t>320 SATICILAR</t>
  </si>
  <si>
    <t xml:space="preserve">BORÇ </t>
  </si>
  <si>
    <t xml:space="preserve">ALACAK </t>
  </si>
  <si>
    <t>2)</t>
  </si>
  <si>
    <t>X Mamülünün üretim sürecinde aşağıdaki malzemeler sarf edilmiştir.</t>
  </si>
  <si>
    <t xml:space="preserve">direkt malzeme kullanımları </t>
  </si>
  <si>
    <t>endirekt malz. Kul.</t>
  </si>
  <si>
    <t>710 DİMM GİD.</t>
  </si>
  <si>
    <t xml:space="preserve">730 GÜG </t>
  </si>
  <si>
    <t>150 İLK. M.MALZ.</t>
  </si>
  <si>
    <t>150.01</t>
  </si>
  <si>
    <t>150.02</t>
  </si>
  <si>
    <t>150.03</t>
  </si>
  <si>
    <t>150.04</t>
  </si>
  <si>
    <t>150.05</t>
  </si>
  <si>
    <t>A 5000</t>
  </si>
  <si>
    <t>B 25000</t>
  </si>
  <si>
    <t>C 35000</t>
  </si>
  <si>
    <t>D 20000</t>
  </si>
  <si>
    <t>E 40000</t>
  </si>
  <si>
    <t>3)</t>
  </si>
  <si>
    <t>X mamülün üretiminde direkt işçilik ve endirek işçilik ücretleri aşağıdaki gibidir.</t>
  </si>
  <si>
    <t xml:space="preserve">esas işçilik </t>
  </si>
  <si>
    <t>(direkt işçilik)</t>
  </si>
  <si>
    <t xml:space="preserve">endirekt işçilik </t>
  </si>
  <si>
    <t xml:space="preserve">720 DİREKT İŞÇİLİK GİD. </t>
  </si>
  <si>
    <t xml:space="preserve">730 GENEL ÜRETİM GİD. </t>
  </si>
  <si>
    <t>102 BANKALAR</t>
  </si>
  <si>
    <t>720 DİG</t>
  </si>
  <si>
    <t>4)</t>
  </si>
  <si>
    <t>Fabrikadaki diğer genel üretim giderleri aşağıdaki gibidir.</t>
  </si>
  <si>
    <t>1000+%18 kdv elektrik faturası ödenmiştir.</t>
  </si>
  <si>
    <t>800+%8 kdv ile su faturası ödenmiştir.</t>
  </si>
  <si>
    <t>1500+%18 kdv bakım onarım gideri ödenmiştir.</t>
  </si>
  <si>
    <t>kasa</t>
  </si>
  <si>
    <t xml:space="preserve">Brüt 2500 TL </t>
  </si>
  <si>
    <t>mali müşavir ödemesi bankadan ödenmiştir.</t>
  </si>
  <si>
    <t>100 KASA</t>
  </si>
  <si>
    <t xml:space="preserve">NET KİRA = BRÜT KİRA -%20 STOPAJ </t>
  </si>
  <si>
    <t>4000*0,20</t>
  </si>
  <si>
    <t xml:space="preserve">800 STP </t>
  </si>
  <si>
    <t>4000-800</t>
  </si>
  <si>
    <t>730 GENEL ÜRETİM GİD.</t>
  </si>
  <si>
    <t>360 ÖD. VERG. F.</t>
  </si>
  <si>
    <t>NET TUTAR = BRÜT TUTAR +%18 KDV -%20 STP .</t>
  </si>
  <si>
    <t>2500*0,18</t>
  </si>
  <si>
    <t>2500*0,20</t>
  </si>
  <si>
    <t xml:space="preserve">KDV </t>
  </si>
  <si>
    <t xml:space="preserve">STP </t>
  </si>
  <si>
    <t xml:space="preserve">730 GENEL ÜRT. GİD. </t>
  </si>
  <si>
    <t xml:space="preserve">360 ÖD. VERG. FON </t>
  </si>
  <si>
    <t>2500+450-500</t>
  </si>
  <si>
    <t xml:space="preserve">5) </t>
  </si>
  <si>
    <t>ocak ayında X mamülünün üretimi tamamlanmış Ve 1000 adt X mamülü üretilmiştir.</t>
  </si>
  <si>
    <t>Üretimin toplam ve birim maliyetlerini hesaplayınız.</t>
  </si>
  <si>
    <t xml:space="preserve">direkt ilk madde ve malz gid. Yansıtma </t>
  </si>
  <si>
    <t xml:space="preserve">direkt işçilik gid. Yansıtma </t>
  </si>
  <si>
    <t>genel ürt. Yansıtma</t>
  </si>
  <si>
    <t>151 YARIMAMÜLLER</t>
  </si>
  <si>
    <t>152 MAMÜLLER</t>
  </si>
  <si>
    <t>TOPLAM MALİYET =149800</t>
  </si>
  <si>
    <t xml:space="preserve">BİRİM MALİYET =149800/1000 ADT </t>
  </si>
  <si>
    <t>6)</t>
  </si>
  <si>
    <t>ÜRETİLEN x MAMÜLÜNÜN 500 adedi TANESİ 200+%18 KDV ile veresiye olarak satılmıştır.</t>
  </si>
  <si>
    <t>600  YURTİÇİ SATIŞLAR</t>
  </si>
  <si>
    <t xml:space="preserve">391 HSP KDV </t>
  </si>
  <si>
    <t>200*500</t>
  </si>
  <si>
    <t>120 ALICILAR</t>
  </si>
  <si>
    <t>500 ADT SATTIK *</t>
  </si>
  <si>
    <t xml:space="preserve">620 SATILAN MAMÜLLER MALİYETİ </t>
  </si>
  <si>
    <t>GELİR</t>
  </si>
  <si>
    <t>GİDER</t>
  </si>
  <si>
    <t>4. serbest meslek gid.</t>
  </si>
  <si>
    <t>direkt madde ve direkt işçilik dışındaki tüm giderler</t>
  </si>
  <si>
    <t>BRÜT SATIŞ KARI</t>
  </si>
  <si>
    <t>brüt 4000 TL fabrika kirası gider pusulası karşılığında mal sahibi'ne bankadan ödenmiştir.</t>
  </si>
  <si>
    <t>381 GİDER TAHAKKUKLARI</t>
  </si>
  <si>
    <t>YIL SONU</t>
  </si>
  <si>
    <t xml:space="preserve">10.000 KG </t>
  </si>
  <si>
    <t xml:space="preserve">20.000 KG </t>
  </si>
  <si>
    <t>TOPLAM</t>
  </si>
  <si>
    <t>hammadde</t>
  </si>
  <si>
    <t>endirekt malz.</t>
  </si>
  <si>
    <t>BİRİM FİYAT</t>
  </si>
  <si>
    <t>SARF FİŞİ</t>
  </si>
  <si>
    <t>ÜRETİLEN MAMÜL MALİYETİ</t>
  </si>
  <si>
    <t>710+</t>
  </si>
  <si>
    <t>720+</t>
  </si>
  <si>
    <t>*=</t>
  </si>
  <si>
    <t>151 YARI MAMÜL-ÜRETİM</t>
  </si>
  <si>
    <t>BİRİM MALİYET</t>
  </si>
  <si>
    <t>SATIŞ=</t>
  </si>
  <si>
    <t>600 YURTİÇİ SATIŞLAR(A)</t>
  </si>
  <si>
    <t>KDV TUTARI</t>
  </si>
  <si>
    <t>391 HESAPLANAN KDV(A)</t>
  </si>
  <si>
    <t>120 ALICILAR(B)</t>
  </si>
  <si>
    <t>SATILAN MAMÜL MALİYETİ</t>
  </si>
  <si>
    <t>SATILAN MAMÜL MALİYETİ KAYDI</t>
  </si>
  <si>
    <t>KALAN STOK</t>
  </si>
  <si>
    <t>ÜRETİLEN MAMÜL MİKTARI:1.000 ADET</t>
  </si>
  <si>
    <t>ÖR:</t>
  </si>
  <si>
    <t xml:space="preserve">30.000 ADT </t>
  </si>
  <si>
    <t xml:space="preserve">25.000 ADT </t>
  </si>
  <si>
    <t xml:space="preserve">20.000 MT </t>
  </si>
  <si>
    <t>Satış kaydını ve satılan mamüller maliyeti kaydını yapınız(sürekli envanter)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</si>
</sst>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4" fillId="0" borderId="0" xfId="0" applyFont="1"/>
    <xf numFmtId="3" fontId="1" fillId="2" borderId="0" xfId="0" applyNumberFormat="1" applyFont="1" applyFill="1"/>
    <xf numFmtId="3" fontId="1" fillId="5" borderId="0" xfId="0" applyNumberFormat="1" applyFont="1" applyFill="1"/>
    <xf numFmtId="3" fontId="4" fillId="0" borderId="0" xfId="0" applyNumberFormat="1" applyFont="1"/>
    <xf numFmtId="0" fontId="4" fillId="2" borderId="0" xfId="0" applyFont="1" applyFill="1"/>
    <xf numFmtId="3" fontId="1" fillId="0" borderId="0" xfId="0" applyNumberFormat="1" applyFont="1"/>
    <xf numFmtId="0" fontId="1" fillId="2" borderId="0" xfId="0" applyNumberFormat="1" applyFont="1" applyFill="1"/>
    <xf numFmtId="0" fontId="1" fillId="0" borderId="9" xfId="0" applyFont="1" applyBorder="1"/>
    <xf numFmtId="3" fontId="1" fillId="0" borderId="9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5</xdr:row>
      <xdr:rowOff>47625</xdr:rowOff>
    </xdr:from>
    <xdr:to>
      <xdr:col>12</xdr:col>
      <xdr:colOff>76200</xdr:colOff>
      <xdr:row>6</xdr:row>
      <xdr:rowOff>171450</xdr:rowOff>
    </xdr:to>
    <xdr:cxnSp macro="">
      <xdr:nvCxnSpPr>
        <xdr:cNvPr id="3" name="Düz Ok Bağlayıcısı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6562725" y="1238250"/>
          <a:ext cx="828675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5</xdr:row>
      <xdr:rowOff>47625</xdr:rowOff>
    </xdr:from>
    <xdr:to>
      <xdr:col>17</xdr:col>
      <xdr:colOff>95250</xdr:colOff>
      <xdr:row>7</xdr:row>
      <xdr:rowOff>171450</xdr:rowOff>
    </xdr:to>
    <xdr:cxnSp macro="">
      <xdr:nvCxnSpPr>
        <xdr:cNvPr id="7" name="Düz Ok Bağlayıcısı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7572375" y="1238250"/>
          <a:ext cx="2886075" cy="60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19</xdr:row>
      <xdr:rowOff>95250</xdr:rowOff>
    </xdr:from>
    <xdr:to>
      <xdr:col>3</xdr:col>
      <xdr:colOff>57150</xdr:colOff>
      <xdr:row>19</xdr:row>
      <xdr:rowOff>95250</xdr:rowOff>
    </xdr:to>
    <xdr:cxnSp macro="">
      <xdr:nvCxnSpPr>
        <xdr:cNvPr id="9" name="Düz Ok Bağlayıcısı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171575" y="4619625"/>
          <a:ext cx="714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20</xdr:row>
      <xdr:rowOff>104775</xdr:rowOff>
    </xdr:from>
    <xdr:to>
      <xdr:col>3</xdr:col>
      <xdr:colOff>28575</xdr:colOff>
      <xdr:row>20</xdr:row>
      <xdr:rowOff>114300</xdr:rowOff>
    </xdr:to>
    <xdr:cxnSp macro="">
      <xdr:nvCxnSpPr>
        <xdr:cNvPr id="11" name="Düz Ok Bağlayıcısı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1200150" y="4867275"/>
          <a:ext cx="6572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21</xdr:row>
      <xdr:rowOff>161925</xdr:rowOff>
    </xdr:from>
    <xdr:to>
      <xdr:col>3</xdr:col>
      <xdr:colOff>28575</xdr:colOff>
      <xdr:row>21</xdr:row>
      <xdr:rowOff>171450</xdr:rowOff>
    </xdr:to>
    <xdr:cxnSp macro="">
      <xdr:nvCxnSpPr>
        <xdr:cNvPr id="13" name="Düz Ok Bağlayıcısı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190625" y="5162550"/>
          <a:ext cx="666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63500</xdr:colOff>
      <xdr:row>19</xdr:row>
      <xdr:rowOff>145143</xdr:rowOff>
    </xdr:from>
    <xdr:to>
      <xdr:col>5</xdr:col>
      <xdr:colOff>104775</xdr:colOff>
      <xdr:row>20</xdr:row>
      <xdr:rowOff>67583</xdr:rowOff>
    </xdr:to>
    <xdr:cxnSp macro="">
      <xdr:nvCxnSpPr>
        <xdr:cNvPr id="15" name="Düz Ok Bağlayıcısı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610429" y="4626429"/>
          <a:ext cx="730703" cy="1582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20</xdr:row>
      <xdr:rowOff>152400</xdr:rowOff>
    </xdr:from>
    <xdr:to>
      <xdr:col>5</xdr:col>
      <xdr:colOff>95250</xdr:colOff>
      <xdr:row>22</xdr:row>
      <xdr:rowOff>19050</xdr:rowOff>
    </xdr:to>
    <xdr:cxnSp macro="">
      <xdr:nvCxnSpPr>
        <xdr:cNvPr id="17" name="Düz Ok Bağlayıcısı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2447925" y="4914900"/>
          <a:ext cx="695325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128360</xdr:colOff>
      <xdr:row>20</xdr:row>
      <xdr:rowOff>161471</xdr:rowOff>
    </xdr:from>
    <xdr:to>
      <xdr:col>7</xdr:col>
      <xdr:colOff>227239</xdr:colOff>
      <xdr:row>20</xdr:row>
      <xdr:rowOff>170996</xdr:rowOff>
    </xdr:to>
    <xdr:cxnSp macro="">
      <xdr:nvCxnSpPr>
        <xdr:cNvPr id="19" name="Düz Ok Bağlayıcısı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5054146" y="4878614"/>
          <a:ext cx="1169307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71664</xdr:colOff>
      <xdr:row>20</xdr:row>
      <xdr:rowOff>141061</xdr:rowOff>
    </xdr:from>
    <xdr:to>
      <xdr:col>9</xdr:col>
      <xdr:colOff>335643</xdr:colOff>
      <xdr:row>20</xdr:row>
      <xdr:rowOff>154214</xdr:rowOff>
    </xdr:to>
    <xdr:cxnSp macro="">
      <xdr:nvCxnSpPr>
        <xdr:cNvPr id="21" name="Düz Ok Bağlayıcısı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6711950" y="4858204"/>
          <a:ext cx="1080407" cy="131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34</xdr:row>
      <xdr:rowOff>57150</xdr:rowOff>
    </xdr:from>
    <xdr:to>
      <xdr:col>10</xdr:col>
      <xdr:colOff>28575</xdr:colOff>
      <xdr:row>34</xdr:row>
      <xdr:rowOff>57150</xdr:rowOff>
    </xdr:to>
    <xdr:cxnSp macro="">
      <xdr:nvCxnSpPr>
        <xdr:cNvPr id="23" name="Düz Bağlayıcı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4257675" y="8153400"/>
          <a:ext cx="1866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34</xdr:row>
      <xdr:rowOff>47625</xdr:rowOff>
    </xdr:from>
    <xdr:to>
      <xdr:col>8</xdr:col>
      <xdr:colOff>371475</xdr:colOff>
      <xdr:row>38</xdr:row>
      <xdr:rowOff>57150</xdr:rowOff>
    </xdr:to>
    <xdr:cxnSp macro="">
      <xdr:nvCxnSpPr>
        <xdr:cNvPr id="25" name="Düz Bağlayıcı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7886700" y="8143875"/>
          <a:ext cx="9525" cy="962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614361</xdr:colOff>
      <xdr:row>54</xdr:row>
      <xdr:rowOff>7144</xdr:rowOff>
    </xdr:from>
    <xdr:to>
      <xdr:col>13</xdr:col>
      <xdr:colOff>614362</xdr:colOff>
      <xdr:row>54</xdr:row>
      <xdr:rowOff>7144</xdr:rowOff>
    </xdr:to>
    <xdr:cxnSp macro="">
      <xdr:nvCxnSpPr>
        <xdr:cNvPr id="27" name="Düz Bağlayıcı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1210924" y="12865894"/>
          <a:ext cx="146446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54</xdr:row>
      <xdr:rowOff>9525</xdr:rowOff>
    </xdr:from>
    <xdr:to>
      <xdr:col>13</xdr:col>
      <xdr:colOff>28575</xdr:colOff>
      <xdr:row>58</xdr:row>
      <xdr:rowOff>9525</xdr:rowOff>
    </xdr:to>
    <xdr:cxnSp macro="">
      <xdr:nvCxnSpPr>
        <xdr:cNvPr id="29" name="Düz Bağlayıcı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8343900" y="12868275"/>
          <a:ext cx="1905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80962</xdr:colOff>
      <xdr:row>67</xdr:row>
      <xdr:rowOff>134938</xdr:rowOff>
    </xdr:from>
    <xdr:to>
      <xdr:col>10</xdr:col>
      <xdr:colOff>682625</xdr:colOff>
      <xdr:row>68</xdr:row>
      <xdr:rowOff>76200</xdr:rowOff>
    </xdr:to>
    <xdr:cxnSp macro="">
      <xdr:nvCxnSpPr>
        <xdr:cNvPr id="31" name="Düz Ok Bağlayıcısı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V="1">
          <a:off x="7510462" y="16089313"/>
          <a:ext cx="1339851" cy="1793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68</xdr:row>
      <xdr:rowOff>104775</xdr:rowOff>
    </xdr:from>
    <xdr:to>
      <xdr:col>10</xdr:col>
      <xdr:colOff>495300</xdr:colOff>
      <xdr:row>69</xdr:row>
      <xdr:rowOff>142875</xdr:rowOff>
    </xdr:to>
    <xdr:cxnSp macro="">
      <xdr:nvCxnSpPr>
        <xdr:cNvPr id="33" name="Düz Ok Bağlayıcısı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5591175" y="16297275"/>
          <a:ext cx="1095375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74</xdr:row>
      <xdr:rowOff>19050</xdr:rowOff>
    </xdr:from>
    <xdr:to>
      <xdr:col>12</xdr:col>
      <xdr:colOff>19050</xdr:colOff>
      <xdr:row>74</xdr:row>
      <xdr:rowOff>19050</xdr:rowOff>
    </xdr:to>
    <xdr:cxnSp macro="">
      <xdr:nvCxnSpPr>
        <xdr:cNvPr id="34" name="Düz Bağlayıcı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7429500" y="12877800"/>
          <a:ext cx="1533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74</xdr:row>
      <xdr:rowOff>9525</xdr:rowOff>
    </xdr:from>
    <xdr:to>
      <xdr:col>11</xdr:col>
      <xdr:colOff>28575</xdr:colOff>
      <xdr:row>78</xdr:row>
      <xdr:rowOff>9525</xdr:rowOff>
    </xdr:to>
    <xdr:cxnSp macro="">
      <xdr:nvCxnSpPr>
        <xdr:cNvPr id="35" name="Düz Bağlayıcı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8343900" y="12868275"/>
          <a:ext cx="1905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876300</xdr:colOff>
      <xdr:row>73</xdr:row>
      <xdr:rowOff>228600</xdr:rowOff>
    </xdr:from>
    <xdr:to>
      <xdr:col>15</xdr:col>
      <xdr:colOff>57150</xdr:colOff>
      <xdr:row>74</xdr:row>
      <xdr:rowOff>0</xdr:rowOff>
    </xdr:to>
    <xdr:cxnSp macro="">
      <xdr:nvCxnSpPr>
        <xdr:cNvPr id="37" name="Düz Bağlayıcı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8543925" y="17611725"/>
          <a:ext cx="13239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74</xdr:row>
      <xdr:rowOff>9525</xdr:rowOff>
    </xdr:from>
    <xdr:to>
      <xdr:col>14</xdr:col>
      <xdr:colOff>1</xdr:colOff>
      <xdr:row>78</xdr:row>
      <xdr:rowOff>7938</xdr:rowOff>
    </xdr:to>
    <xdr:cxnSp macro="">
      <xdr:nvCxnSpPr>
        <xdr:cNvPr id="39" name="Düz Bağlayıcı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11239500" y="17630775"/>
          <a:ext cx="1" cy="9509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65087</xdr:colOff>
      <xdr:row>73</xdr:row>
      <xdr:rowOff>217488</xdr:rowOff>
    </xdr:from>
    <xdr:to>
      <xdr:col>17</xdr:col>
      <xdr:colOff>569912</xdr:colOff>
      <xdr:row>73</xdr:row>
      <xdr:rowOff>227013</xdr:rowOff>
    </xdr:to>
    <xdr:cxnSp macro="">
      <xdr:nvCxnSpPr>
        <xdr:cNvPr id="41" name="Düz Bağlayıcı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13431837" y="17600613"/>
          <a:ext cx="1147763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74</xdr:row>
      <xdr:rowOff>0</xdr:rowOff>
    </xdr:from>
    <xdr:to>
      <xdr:col>17</xdr:col>
      <xdr:colOff>19050</xdr:colOff>
      <xdr:row>77</xdr:row>
      <xdr:rowOff>171450</xdr:rowOff>
    </xdr:to>
    <xdr:cxnSp macro="">
      <xdr:nvCxnSpPr>
        <xdr:cNvPr id="43" name="Düz Bağlayıcı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1049000" y="17621250"/>
          <a:ext cx="0" cy="885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87</xdr:row>
      <xdr:rowOff>19050</xdr:rowOff>
    </xdr:from>
    <xdr:to>
      <xdr:col>11</xdr:col>
      <xdr:colOff>19050</xdr:colOff>
      <xdr:row>87</xdr:row>
      <xdr:rowOff>19050</xdr:rowOff>
    </xdr:to>
    <xdr:cxnSp macro="">
      <xdr:nvCxnSpPr>
        <xdr:cNvPr id="44" name="Düz Bağlayıcı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6210300" y="17640300"/>
          <a:ext cx="1476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87</xdr:row>
      <xdr:rowOff>9525</xdr:rowOff>
    </xdr:from>
    <xdr:to>
      <xdr:col>10</xdr:col>
      <xdr:colOff>28575</xdr:colOff>
      <xdr:row>91</xdr:row>
      <xdr:rowOff>9525</xdr:rowOff>
    </xdr:to>
    <xdr:cxnSp macro="">
      <xdr:nvCxnSpPr>
        <xdr:cNvPr id="45" name="Düz Bağlayıcı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019925" y="17630775"/>
          <a:ext cx="1905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876300</xdr:colOff>
      <xdr:row>86</xdr:row>
      <xdr:rowOff>228600</xdr:rowOff>
    </xdr:from>
    <xdr:to>
      <xdr:col>14</xdr:col>
      <xdr:colOff>57150</xdr:colOff>
      <xdr:row>87</xdr:row>
      <xdr:rowOff>0</xdr:rowOff>
    </xdr:to>
    <xdr:cxnSp macro="">
      <xdr:nvCxnSpPr>
        <xdr:cNvPr id="46" name="Düz Bağlayıcı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V="1">
          <a:off x="8543925" y="17611725"/>
          <a:ext cx="13239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86</xdr:row>
      <xdr:rowOff>209550</xdr:rowOff>
    </xdr:from>
    <xdr:to>
      <xdr:col>16</xdr:col>
      <xdr:colOff>561975</xdr:colOff>
      <xdr:row>86</xdr:row>
      <xdr:rowOff>219075</xdr:rowOff>
    </xdr:to>
    <xdr:cxnSp macro="">
      <xdr:nvCxnSpPr>
        <xdr:cNvPr id="48" name="Düz Bağlayıcı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10477500" y="17592675"/>
          <a:ext cx="11144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11112</xdr:colOff>
      <xdr:row>87</xdr:row>
      <xdr:rowOff>31750</xdr:rowOff>
    </xdr:from>
    <xdr:to>
      <xdr:col>16</xdr:col>
      <xdr:colOff>15875</xdr:colOff>
      <xdr:row>95</xdr:row>
      <xdr:rowOff>47625</xdr:rowOff>
    </xdr:to>
    <xdr:cxnSp macro="">
      <xdr:nvCxnSpPr>
        <xdr:cNvPr id="49" name="Düz Bağlayıcı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13377862" y="20748625"/>
          <a:ext cx="4763" cy="1920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87</xdr:row>
      <xdr:rowOff>47625</xdr:rowOff>
    </xdr:from>
    <xdr:to>
      <xdr:col>13</xdr:col>
      <xdr:colOff>9525</xdr:colOff>
      <xdr:row>91</xdr:row>
      <xdr:rowOff>19050</xdr:rowOff>
    </xdr:to>
    <xdr:cxnSp macro="">
      <xdr:nvCxnSpPr>
        <xdr:cNvPr id="51" name="Düz Bağlayıcı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flipH="1">
          <a:off x="8591550" y="20764500"/>
          <a:ext cx="9525" cy="923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647700</xdr:colOff>
      <xdr:row>92</xdr:row>
      <xdr:rowOff>9525</xdr:rowOff>
    </xdr:from>
    <xdr:to>
      <xdr:col>13</xdr:col>
      <xdr:colOff>590550</xdr:colOff>
      <xdr:row>92</xdr:row>
      <xdr:rowOff>19050</xdr:rowOff>
    </xdr:to>
    <xdr:cxnSp macro="">
      <xdr:nvCxnSpPr>
        <xdr:cNvPr id="53" name="Düz Bağlayıcı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flipV="1">
          <a:off x="7905750" y="21917025"/>
          <a:ext cx="1524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914400</xdr:colOff>
      <xdr:row>92</xdr:row>
      <xdr:rowOff>104775</xdr:rowOff>
    </xdr:from>
    <xdr:to>
      <xdr:col>12</xdr:col>
      <xdr:colOff>914400</xdr:colOff>
      <xdr:row>95</xdr:row>
      <xdr:rowOff>142875</xdr:rowOff>
    </xdr:to>
    <xdr:cxnSp macro="">
      <xdr:nvCxnSpPr>
        <xdr:cNvPr id="55" name="Düz Bağlayıcı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8829675" y="22012275"/>
          <a:ext cx="0" cy="752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121</xdr:row>
      <xdr:rowOff>19050</xdr:rowOff>
    </xdr:from>
    <xdr:to>
      <xdr:col>10</xdr:col>
      <xdr:colOff>19050</xdr:colOff>
      <xdr:row>121</xdr:row>
      <xdr:rowOff>19050</xdr:rowOff>
    </xdr:to>
    <xdr:cxnSp macro="">
      <xdr:nvCxnSpPr>
        <xdr:cNvPr id="56" name="Düz Bağlayıcı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5600700" y="20735925"/>
          <a:ext cx="1676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121</xdr:row>
      <xdr:rowOff>9525</xdr:rowOff>
    </xdr:from>
    <xdr:to>
      <xdr:col>9</xdr:col>
      <xdr:colOff>28575</xdr:colOff>
      <xdr:row>125</xdr:row>
      <xdr:rowOff>9525</xdr:rowOff>
    </xdr:to>
    <xdr:cxnSp macro="">
      <xdr:nvCxnSpPr>
        <xdr:cNvPr id="57" name="Düz Bağlayıcı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6448425" y="20726400"/>
          <a:ext cx="1905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876300</xdr:colOff>
      <xdr:row>120</xdr:row>
      <xdr:rowOff>228600</xdr:rowOff>
    </xdr:from>
    <xdr:to>
      <xdr:col>13</xdr:col>
      <xdr:colOff>57150</xdr:colOff>
      <xdr:row>121</xdr:row>
      <xdr:rowOff>0</xdr:rowOff>
    </xdr:to>
    <xdr:cxnSp macro="">
      <xdr:nvCxnSpPr>
        <xdr:cNvPr id="58" name="Düz Bağlayıcı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 flipV="1">
          <a:off x="7915275" y="20707350"/>
          <a:ext cx="1590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120</xdr:row>
      <xdr:rowOff>209550</xdr:rowOff>
    </xdr:from>
    <xdr:to>
      <xdr:col>15</xdr:col>
      <xdr:colOff>561975</xdr:colOff>
      <xdr:row>120</xdr:row>
      <xdr:rowOff>219075</xdr:rowOff>
    </xdr:to>
    <xdr:cxnSp macro="">
      <xdr:nvCxnSpPr>
        <xdr:cNvPr id="59" name="Düz Bağlayıcı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>
          <a:off x="10115550" y="20688300"/>
          <a:ext cx="11144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121</xdr:row>
      <xdr:rowOff>0</xdr:rowOff>
    </xdr:from>
    <xdr:to>
      <xdr:col>15</xdr:col>
      <xdr:colOff>19050</xdr:colOff>
      <xdr:row>124</xdr:row>
      <xdr:rowOff>171450</xdr:rowOff>
    </xdr:to>
    <xdr:cxnSp macro="">
      <xdr:nvCxnSpPr>
        <xdr:cNvPr id="60" name="Düz Bağlayıcı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10687050" y="20716875"/>
          <a:ext cx="0" cy="885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121</xdr:row>
      <xdr:rowOff>47625</xdr:rowOff>
    </xdr:from>
    <xdr:to>
      <xdr:col>12</xdr:col>
      <xdr:colOff>9525</xdr:colOff>
      <xdr:row>125</xdr:row>
      <xdr:rowOff>19050</xdr:rowOff>
    </xdr:to>
    <xdr:cxnSp macro="">
      <xdr:nvCxnSpPr>
        <xdr:cNvPr id="61" name="Düz Bağlayıcı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H="1">
          <a:off x="8839200" y="20764500"/>
          <a:ext cx="9525" cy="923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647700</xdr:colOff>
      <xdr:row>126</xdr:row>
      <xdr:rowOff>9525</xdr:rowOff>
    </xdr:from>
    <xdr:to>
      <xdr:col>12</xdr:col>
      <xdr:colOff>590550</xdr:colOff>
      <xdr:row>126</xdr:row>
      <xdr:rowOff>19050</xdr:rowOff>
    </xdr:to>
    <xdr:cxnSp macro="">
      <xdr:nvCxnSpPr>
        <xdr:cNvPr id="62" name="Düz Bağlayıcı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 flipV="1">
          <a:off x="7905750" y="21917025"/>
          <a:ext cx="1524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914400</xdr:colOff>
      <xdr:row>126</xdr:row>
      <xdr:rowOff>104775</xdr:rowOff>
    </xdr:from>
    <xdr:to>
      <xdr:col>11</xdr:col>
      <xdr:colOff>914400</xdr:colOff>
      <xdr:row>129</xdr:row>
      <xdr:rowOff>142875</xdr:rowOff>
    </xdr:to>
    <xdr:cxnSp macro="">
      <xdr:nvCxnSpPr>
        <xdr:cNvPr id="63" name="Düz Bağlayıcı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8829675" y="22012275"/>
          <a:ext cx="0" cy="752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134</xdr:row>
      <xdr:rowOff>95250</xdr:rowOff>
    </xdr:from>
    <xdr:to>
      <xdr:col>4</xdr:col>
      <xdr:colOff>57150</xdr:colOff>
      <xdr:row>134</xdr:row>
      <xdr:rowOff>95250</xdr:rowOff>
    </xdr:to>
    <xdr:cxnSp macro="">
      <xdr:nvCxnSpPr>
        <xdr:cNvPr id="64" name="Düz Ok Bağlayıcısı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1171575" y="4619625"/>
          <a:ext cx="714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135</xdr:row>
      <xdr:rowOff>104775</xdr:rowOff>
    </xdr:from>
    <xdr:to>
      <xdr:col>4</xdr:col>
      <xdr:colOff>28575</xdr:colOff>
      <xdr:row>135</xdr:row>
      <xdr:rowOff>114300</xdr:rowOff>
    </xdr:to>
    <xdr:cxnSp macro="">
      <xdr:nvCxnSpPr>
        <xdr:cNvPr id="65" name="Düz Ok Bağlayıcısı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 flipV="1">
          <a:off x="1200150" y="4867275"/>
          <a:ext cx="6572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136</xdr:row>
      <xdr:rowOff>161925</xdr:rowOff>
    </xdr:from>
    <xdr:to>
      <xdr:col>4</xdr:col>
      <xdr:colOff>28575</xdr:colOff>
      <xdr:row>136</xdr:row>
      <xdr:rowOff>171450</xdr:rowOff>
    </xdr:to>
    <xdr:cxnSp macro="">
      <xdr:nvCxnSpPr>
        <xdr:cNvPr id="66" name="Düz Ok Bağlayıcısı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1190625" y="5162550"/>
          <a:ext cx="666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134</xdr:row>
      <xdr:rowOff>57150</xdr:rowOff>
    </xdr:from>
    <xdr:to>
      <xdr:col>6</xdr:col>
      <xdr:colOff>276225</xdr:colOff>
      <xdr:row>135</xdr:row>
      <xdr:rowOff>76200</xdr:rowOff>
    </xdr:to>
    <xdr:cxnSp macro="">
      <xdr:nvCxnSpPr>
        <xdr:cNvPr id="67" name="Düz Ok Bağlayıcısı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4038600" y="31965900"/>
          <a:ext cx="923925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136</xdr:row>
      <xdr:rowOff>19050</xdr:rowOff>
    </xdr:from>
    <xdr:to>
      <xdr:col>6</xdr:col>
      <xdr:colOff>247650</xdr:colOff>
      <xdr:row>136</xdr:row>
      <xdr:rowOff>219075</xdr:rowOff>
    </xdr:to>
    <xdr:cxnSp macro="">
      <xdr:nvCxnSpPr>
        <xdr:cNvPr id="68" name="Düz Ok Bağlayıcısı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 flipV="1">
          <a:off x="4000500" y="32404050"/>
          <a:ext cx="933450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158750</xdr:colOff>
      <xdr:row>135</xdr:row>
      <xdr:rowOff>150813</xdr:rowOff>
    </xdr:from>
    <xdr:to>
      <xdr:col>8</xdr:col>
      <xdr:colOff>454024</xdr:colOff>
      <xdr:row>135</xdr:row>
      <xdr:rowOff>152401</xdr:rowOff>
    </xdr:to>
    <xdr:cxnSp macro="">
      <xdr:nvCxnSpPr>
        <xdr:cNvPr id="69" name="Düz Ok Bağlayıcısı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6127750" y="32297688"/>
          <a:ext cx="938212" cy="15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20638</xdr:colOff>
      <xdr:row>135</xdr:row>
      <xdr:rowOff>152400</xdr:rowOff>
    </xdr:from>
    <xdr:to>
      <xdr:col>10</xdr:col>
      <xdr:colOff>390525</xdr:colOff>
      <xdr:row>135</xdr:row>
      <xdr:rowOff>161925</xdr:rowOff>
    </xdr:to>
    <xdr:cxnSp macro="">
      <xdr:nvCxnSpPr>
        <xdr:cNvPr id="70" name="Düz Ok Bağlayıcısı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7450138" y="32299275"/>
          <a:ext cx="1909762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140</xdr:row>
      <xdr:rowOff>19050</xdr:rowOff>
    </xdr:from>
    <xdr:to>
      <xdr:col>11</xdr:col>
      <xdr:colOff>19050</xdr:colOff>
      <xdr:row>140</xdr:row>
      <xdr:rowOff>19050</xdr:rowOff>
    </xdr:to>
    <xdr:cxnSp macro="">
      <xdr:nvCxnSpPr>
        <xdr:cNvPr id="71" name="Düz Bağlayıcı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4991100" y="28832175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140</xdr:row>
      <xdr:rowOff>9525</xdr:rowOff>
    </xdr:from>
    <xdr:to>
      <xdr:col>10</xdr:col>
      <xdr:colOff>9525</xdr:colOff>
      <xdr:row>142</xdr:row>
      <xdr:rowOff>57150</xdr:rowOff>
    </xdr:to>
    <xdr:cxnSp macro="">
      <xdr:nvCxnSpPr>
        <xdr:cNvPr id="72" name="Düz Bağlayıcı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 flipH="1">
          <a:off x="9782175" y="33347025"/>
          <a:ext cx="9525" cy="523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876300</xdr:colOff>
      <xdr:row>139</xdr:row>
      <xdr:rowOff>228600</xdr:rowOff>
    </xdr:from>
    <xdr:to>
      <xdr:col>14</xdr:col>
      <xdr:colOff>57150</xdr:colOff>
      <xdr:row>140</xdr:row>
      <xdr:rowOff>0</xdr:rowOff>
    </xdr:to>
    <xdr:cxnSp macro="">
      <xdr:nvCxnSpPr>
        <xdr:cNvPr id="73" name="Düz Bağlayıcı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flipV="1">
          <a:off x="7429500" y="28803600"/>
          <a:ext cx="16383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139</xdr:row>
      <xdr:rowOff>209550</xdr:rowOff>
    </xdr:from>
    <xdr:to>
      <xdr:col>16</xdr:col>
      <xdr:colOff>561975</xdr:colOff>
      <xdr:row>139</xdr:row>
      <xdr:rowOff>219075</xdr:rowOff>
    </xdr:to>
    <xdr:cxnSp macro="">
      <xdr:nvCxnSpPr>
        <xdr:cNvPr id="74" name="Düz Bağlayıcı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9677400" y="28784550"/>
          <a:ext cx="11144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140</xdr:row>
      <xdr:rowOff>0</xdr:rowOff>
    </xdr:from>
    <xdr:to>
      <xdr:col>16</xdr:col>
      <xdr:colOff>19050</xdr:colOff>
      <xdr:row>143</xdr:row>
      <xdr:rowOff>171450</xdr:rowOff>
    </xdr:to>
    <xdr:cxnSp macro="">
      <xdr:nvCxnSpPr>
        <xdr:cNvPr id="75" name="Düz Bağlayıcı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10248900" y="28813125"/>
          <a:ext cx="0" cy="885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140</xdr:row>
      <xdr:rowOff>47625</xdr:rowOff>
    </xdr:from>
    <xdr:to>
      <xdr:col>13</xdr:col>
      <xdr:colOff>9525</xdr:colOff>
      <xdr:row>144</xdr:row>
      <xdr:rowOff>19050</xdr:rowOff>
    </xdr:to>
    <xdr:cxnSp macro="">
      <xdr:nvCxnSpPr>
        <xdr:cNvPr id="76" name="Düz Bağlayıcı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 flipH="1">
          <a:off x="8086725" y="28860750"/>
          <a:ext cx="9525" cy="923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647700</xdr:colOff>
      <xdr:row>145</xdr:row>
      <xdr:rowOff>9525</xdr:rowOff>
    </xdr:from>
    <xdr:to>
      <xdr:col>13</xdr:col>
      <xdr:colOff>590550</xdr:colOff>
      <xdr:row>145</xdr:row>
      <xdr:rowOff>19050</xdr:rowOff>
    </xdr:to>
    <xdr:cxnSp macro="">
      <xdr:nvCxnSpPr>
        <xdr:cNvPr id="77" name="Düz Bağlayıcı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 flipV="1">
          <a:off x="7258050" y="30013275"/>
          <a:ext cx="1419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914400</xdr:colOff>
      <xdr:row>145</xdr:row>
      <xdr:rowOff>104775</xdr:rowOff>
    </xdr:from>
    <xdr:to>
      <xdr:col>12</xdr:col>
      <xdr:colOff>914400</xdr:colOff>
      <xdr:row>148</xdr:row>
      <xdr:rowOff>142875</xdr:rowOff>
    </xdr:to>
    <xdr:cxnSp macro="">
      <xdr:nvCxnSpPr>
        <xdr:cNvPr id="78" name="Düz Bağlayıcı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8086725" y="30108525"/>
          <a:ext cx="0" cy="752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141</xdr:row>
      <xdr:rowOff>104775</xdr:rowOff>
    </xdr:from>
    <xdr:to>
      <xdr:col>13</xdr:col>
      <xdr:colOff>257175</xdr:colOff>
      <xdr:row>144</xdr:row>
      <xdr:rowOff>76200</xdr:rowOff>
    </xdr:to>
    <xdr:cxnSp macro="">
      <xdr:nvCxnSpPr>
        <xdr:cNvPr id="80" name="Düz Ok Bağlayıcısı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 flipV="1">
          <a:off x="9086850" y="33680400"/>
          <a:ext cx="180975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146</xdr:row>
      <xdr:rowOff>47625</xdr:rowOff>
    </xdr:from>
    <xdr:to>
      <xdr:col>13</xdr:col>
      <xdr:colOff>228600</xdr:colOff>
      <xdr:row>148</xdr:row>
      <xdr:rowOff>171450</xdr:rowOff>
    </xdr:to>
    <xdr:cxnSp macro="">
      <xdr:nvCxnSpPr>
        <xdr:cNvPr id="82" name="Düz Ok Bağlayıcısı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 flipV="1">
          <a:off x="9039225" y="34813875"/>
          <a:ext cx="200025" cy="60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571500</xdr:colOff>
      <xdr:row>144</xdr:row>
      <xdr:rowOff>142875</xdr:rowOff>
    </xdr:from>
    <xdr:to>
      <xdr:col>16</xdr:col>
      <xdr:colOff>114300</xdr:colOff>
      <xdr:row>148</xdr:row>
      <xdr:rowOff>19050</xdr:rowOff>
    </xdr:to>
    <xdr:cxnSp macro="">
      <xdr:nvCxnSpPr>
        <xdr:cNvPr id="84" name="Düz Ok Bağlayıcısı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 flipV="1">
          <a:off x="10801350" y="34432875"/>
          <a:ext cx="152400" cy="828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149</xdr:row>
      <xdr:rowOff>19050</xdr:rowOff>
    </xdr:from>
    <xdr:to>
      <xdr:col>10</xdr:col>
      <xdr:colOff>762000</xdr:colOff>
      <xdr:row>149</xdr:row>
      <xdr:rowOff>19050</xdr:rowOff>
    </xdr:to>
    <xdr:cxnSp macro="">
      <xdr:nvCxnSpPr>
        <xdr:cNvPr id="86" name="Düz Bağlayıcı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800725" y="35499675"/>
          <a:ext cx="1571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149</xdr:row>
      <xdr:rowOff>66675</xdr:rowOff>
    </xdr:from>
    <xdr:to>
      <xdr:col>10</xdr:col>
      <xdr:colOff>0</xdr:colOff>
      <xdr:row>151</xdr:row>
      <xdr:rowOff>19050</xdr:rowOff>
    </xdr:to>
    <xdr:cxnSp macro="">
      <xdr:nvCxnSpPr>
        <xdr:cNvPr id="88" name="Düz Bağlayıcı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>
          <a:off x="6610350" y="35547300"/>
          <a:ext cx="0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153</xdr:row>
      <xdr:rowOff>19050</xdr:rowOff>
    </xdr:from>
    <xdr:to>
      <xdr:col>10</xdr:col>
      <xdr:colOff>762000</xdr:colOff>
      <xdr:row>153</xdr:row>
      <xdr:rowOff>19050</xdr:rowOff>
    </xdr:to>
    <xdr:cxnSp macro="">
      <xdr:nvCxnSpPr>
        <xdr:cNvPr id="89" name="Düz Bağlayıcı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800725" y="35499675"/>
          <a:ext cx="1571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153</xdr:row>
      <xdr:rowOff>66675</xdr:rowOff>
    </xdr:from>
    <xdr:to>
      <xdr:col>10</xdr:col>
      <xdr:colOff>0</xdr:colOff>
      <xdr:row>155</xdr:row>
      <xdr:rowOff>19050</xdr:rowOff>
    </xdr:to>
    <xdr:cxnSp macro="">
      <xdr:nvCxnSpPr>
        <xdr:cNvPr id="90" name="Düz Bağlayıcı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6610350" y="35547300"/>
          <a:ext cx="0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157</xdr:row>
      <xdr:rowOff>19050</xdr:rowOff>
    </xdr:from>
    <xdr:to>
      <xdr:col>10</xdr:col>
      <xdr:colOff>762000</xdr:colOff>
      <xdr:row>157</xdr:row>
      <xdr:rowOff>19050</xdr:rowOff>
    </xdr:to>
    <xdr:cxnSp macro="">
      <xdr:nvCxnSpPr>
        <xdr:cNvPr id="91" name="Düz Bağlayıcı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800725" y="35499675"/>
          <a:ext cx="1571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157</xdr:row>
      <xdr:rowOff>66675</xdr:rowOff>
    </xdr:from>
    <xdr:to>
      <xdr:col>10</xdr:col>
      <xdr:colOff>0</xdr:colOff>
      <xdr:row>159</xdr:row>
      <xdr:rowOff>19050</xdr:rowOff>
    </xdr:to>
    <xdr:cxnSp macro="">
      <xdr:nvCxnSpPr>
        <xdr:cNvPr id="92" name="Düz Bağlayıcı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>
          <a:off x="6610350" y="35547300"/>
          <a:ext cx="0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149</xdr:row>
      <xdr:rowOff>180975</xdr:rowOff>
    </xdr:from>
    <xdr:to>
      <xdr:col>10</xdr:col>
      <xdr:colOff>257175</xdr:colOff>
      <xdr:row>151</xdr:row>
      <xdr:rowOff>38100</xdr:rowOff>
    </xdr:to>
    <xdr:cxnSp macro="">
      <xdr:nvCxnSpPr>
        <xdr:cNvPr id="94" name="Düz Ok Bağlayıcısı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 flipV="1">
          <a:off x="7000875" y="35661600"/>
          <a:ext cx="247650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153</xdr:row>
      <xdr:rowOff>171450</xdr:rowOff>
    </xdr:from>
    <xdr:to>
      <xdr:col>10</xdr:col>
      <xdr:colOff>257175</xdr:colOff>
      <xdr:row>155</xdr:row>
      <xdr:rowOff>38100</xdr:rowOff>
    </xdr:to>
    <xdr:cxnSp macro="">
      <xdr:nvCxnSpPr>
        <xdr:cNvPr id="96" name="Düz Ok Bağlayıcısı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 flipV="1">
          <a:off x="7000875" y="36604575"/>
          <a:ext cx="2476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158</xdr:row>
      <xdr:rowOff>57150</xdr:rowOff>
    </xdr:from>
    <xdr:to>
      <xdr:col>10</xdr:col>
      <xdr:colOff>333375</xdr:colOff>
      <xdr:row>159</xdr:row>
      <xdr:rowOff>57150</xdr:rowOff>
    </xdr:to>
    <xdr:cxnSp macro="">
      <xdr:nvCxnSpPr>
        <xdr:cNvPr id="98" name="Düz Ok Bağlayıcısı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>
        <a:xfrm flipV="1">
          <a:off x="9848850" y="37680900"/>
          <a:ext cx="266700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153</xdr:row>
      <xdr:rowOff>9525</xdr:rowOff>
    </xdr:from>
    <xdr:to>
      <xdr:col>14</xdr:col>
      <xdr:colOff>19050</xdr:colOff>
      <xdr:row>153</xdr:row>
      <xdr:rowOff>9525</xdr:rowOff>
    </xdr:to>
    <xdr:cxnSp macro="">
      <xdr:nvCxnSpPr>
        <xdr:cNvPr id="100" name="Düz Bağlayıcı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>
          <a:off x="8486775" y="36442650"/>
          <a:ext cx="1533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904875</xdr:colOff>
      <xdr:row>153</xdr:row>
      <xdr:rowOff>104775</xdr:rowOff>
    </xdr:from>
    <xdr:to>
      <xdr:col>13</xdr:col>
      <xdr:colOff>0</xdr:colOff>
      <xdr:row>155</xdr:row>
      <xdr:rowOff>28575</xdr:rowOff>
    </xdr:to>
    <xdr:cxnSp macro="">
      <xdr:nvCxnSpPr>
        <xdr:cNvPr id="102" name="Düz Bağlayıcı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/>
      </xdr:nvCxnSpPr>
      <xdr:spPr>
        <a:xfrm>
          <a:off x="9372600" y="36537900"/>
          <a:ext cx="19050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95250</xdr:colOff>
      <xdr:row>156</xdr:row>
      <xdr:rowOff>228600</xdr:rowOff>
    </xdr:from>
    <xdr:to>
      <xdr:col>13</xdr:col>
      <xdr:colOff>647700</xdr:colOff>
      <xdr:row>157</xdr:row>
      <xdr:rowOff>0</xdr:rowOff>
    </xdr:to>
    <xdr:cxnSp macro="">
      <xdr:nvCxnSpPr>
        <xdr:cNvPr id="104" name="Düz Bağlayıcı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 flipV="1">
          <a:off x="11353800" y="37376100"/>
          <a:ext cx="13620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157</xdr:row>
      <xdr:rowOff>0</xdr:rowOff>
    </xdr:from>
    <xdr:to>
      <xdr:col>13</xdr:col>
      <xdr:colOff>9525</xdr:colOff>
      <xdr:row>158</xdr:row>
      <xdr:rowOff>161925</xdr:rowOff>
    </xdr:to>
    <xdr:cxnSp macro="">
      <xdr:nvCxnSpPr>
        <xdr:cNvPr id="106" name="Düz Bağlayıcı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>
          <a:off x="12068175" y="37385625"/>
          <a:ext cx="9525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153</xdr:row>
      <xdr:rowOff>228600</xdr:rowOff>
    </xdr:from>
    <xdr:to>
      <xdr:col>13</xdr:col>
      <xdr:colOff>180975</xdr:colOff>
      <xdr:row>155</xdr:row>
      <xdr:rowOff>66675</xdr:rowOff>
    </xdr:to>
    <xdr:cxnSp macro="">
      <xdr:nvCxnSpPr>
        <xdr:cNvPr id="108" name="Düz Ok Bağlayıcısı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 flipV="1">
          <a:off x="9391650" y="36661725"/>
          <a:ext cx="180975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168</xdr:row>
      <xdr:rowOff>19050</xdr:rowOff>
    </xdr:from>
    <xdr:to>
      <xdr:col>11</xdr:col>
      <xdr:colOff>628650</xdr:colOff>
      <xdr:row>168</xdr:row>
      <xdr:rowOff>19050</xdr:rowOff>
    </xdr:to>
    <xdr:cxnSp macro="">
      <xdr:nvCxnSpPr>
        <xdr:cNvPr id="110" name="Düz Bağlayıcı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/>
      </xdr:nvCxnSpPr>
      <xdr:spPr>
        <a:xfrm>
          <a:off x="6991350" y="40024050"/>
          <a:ext cx="1447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168</xdr:row>
      <xdr:rowOff>38100</xdr:rowOff>
    </xdr:from>
    <xdr:to>
      <xdr:col>11</xdr:col>
      <xdr:colOff>19050</xdr:colOff>
      <xdr:row>172</xdr:row>
      <xdr:rowOff>19050</xdr:rowOff>
    </xdr:to>
    <xdr:cxnSp macro="">
      <xdr:nvCxnSpPr>
        <xdr:cNvPr id="112" name="Düz Bağlayıcı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>
        <a:xfrm flipH="1">
          <a:off x="10610850" y="40043100"/>
          <a:ext cx="9525" cy="933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168</xdr:row>
      <xdr:rowOff>19050</xdr:rowOff>
    </xdr:from>
    <xdr:to>
      <xdr:col>14</xdr:col>
      <xdr:colOff>628650</xdr:colOff>
      <xdr:row>168</xdr:row>
      <xdr:rowOff>19050</xdr:rowOff>
    </xdr:to>
    <xdr:cxnSp macro="">
      <xdr:nvCxnSpPr>
        <xdr:cNvPr id="113" name="Düz Bağlayıcı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CxnSpPr/>
      </xdr:nvCxnSpPr>
      <xdr:spPr>
        <a:xfrm>
          <a:off x="6991350" y="40024050"/>
          <a:ext cx="1447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168</xdr:row>
      <xdr:rowOff>38100</xdr:rowOff>
    </xdr:from>
    <xdr:to>
      <xdr:col>14</xdr:col>
      <xdr:colOff>28575</xdr:colOff>
      <xdr:row>173</xdr:row>
      <xdr:rowOff>47625</xdr:rowOff>
    </xdr:to>
    <xdr:cxnSp macro="">
      <xdr:nvCxnSpPr>
        <xdr:cNvPr id="114" name="Düz Bağlayıcı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/>
      </xdr:nvCxnSpPr>
      <xdr:spPr>
        <a:xfrm>
          <a:off x="7829550" y="40043100"/>
          <a:ext cx="9525" cy="962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79375</xdr:colOff>
      <xdr:row>122</xdr:row>
      <xdr:rowOff>222250</xdr:rowOff>
    </xdr:from>
    <xdr:to>
      <xdr:col>10</xdr:col>
      <xdr:colOff>15875</xdr:colOff>
      <xdr:row>122</xdr:row>
      <xdr:rowOff>222250</xdr:rowOff>
    </xdr:to>
    <xdr:cxnSp macro="">
      <xdr:nvCxnSpPr>
        <xdr:cNvPr id="6" name="Düz Bağlayıcı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857875" y="29273500"/>
          <a:ext cx="1492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9071</xdr:colOff>
      <xdr:row>20</xdr:row>
      <xdr:rowOff>127000</xdr:rowOff>
    </xdr:from>
    <xdr:to>
      <xdr:col>5</xdr:col>
      <xdr:colOff>102961</xdr:colOff>
      <xdr:row>20</xdr:row>
      <xdr:rowOff>127000</xdr:rowOff>
    </xdr:to>
    <xdr:cxnSp macro="">
      <xdr:nvCxnSpPr>
        <xdr:cNvPr id="79" name="Düz Ok Bağlayıcısı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556000" y="4844143"/>
          <a:ext cx="7833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135</xdr:row>
      <xdr:rowOff>161925</xdr:rowOff>
    </xdr:from>
    <xdr:to>
      <xdr:col>6</xdr:col>
      <xdr:colOff>247650</xdr:colOff>
      <xdr:row>135</xdr:row>
      <xdr:rowOff>174626</xdr:rowOff>
    </xdr:to>
    <xdr:cxnSp macro="">
      <xdr:nvCxnSpPr>
        <xdr:cNvPr id="83" name="Düz Ok Bağlayıcısı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 flipV="1">
          <a:off x="4029075" y="32308800"/>
          <a:ext cx="904875" cy="127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78"/>
  <sheetViews>
    <sheetView tabSelected="1" topLeftCell="A22" zoomScaleNormal="100" workbookViewId="0">
      <selection activeCell="N178" sqref="N178:O178"/>
    </sheetView>
  </sheetViews>
  <sheetFormatPr defaultColWidth="9.140625" defaultRowHeight="18.75" x14ac:dyDescent="0.3"/>
  <cols>
    <col min="1" max="3" width="9.140625" style="1"/>
    <col min="4" max="4" width="23.140625" style="1" customWidth="1"/>
    <col min="5" max="6" width="9.85546875" style="1" bestFit="1" customWidth="1"/>
    <col min="7" max="7" width="33.42578125" style="1" bestFit="1" customWidth="1"/>
    <col min="8" max="8" width="9.140625" style="1"/>
    <col min="9" max="9" width="11.7109375" style="1" customWidth="1"/>
    <col min="10" max="10" width="22.140625" style="1" bestFit="1" customWidth="1"/>
    <col min="11" max="11" width="12.28515625" style="1" customWidth="1"/>
    <col min="12" max="12" width="9.85546875" style="1" bestFit="1" customWidth="1"/>
    <col min="13" max="13" width="12.140625" style="1" customWidth="1"/>
    <col min="14" max="14" width="11.7109375" style="1" customWidth="1"/>
    <col min="15" max="15" width="9.85546875" style="1" bestFit="1" customWidth="1"/>
    <col min="16" max="16384" width="9.140625" style="1"/>
  </cols>
  <sheetData>
    <row r="2" spans="2:18" x14ac:dyDescent="0.3">
      <c r="D2" s="1" t="s">
        <v>0</v>
      </c>
      <c r="F2" s="1" t="s">
        <v>1</v>
      </c>
      <c r="I2" s="1" t="s">
        <v>2</v>
      </c>
    </row>
    <row r="3" spans="2:18" x14ac:dyDescent="0.3">
      <c r="D3" s="1" t="s">
        <v>3</v>
      </c>
      <c r="F3" s="1" t="s">
        <v>4</v>
      </c>
      <c r="I3" s="1" t="s">
        <v>5</v>
      </c>
    </row>
    <row r="5" spans="2:18" x14ac:dyDescent="0.3">
      <c r="D5" s="3" t="s">
        <v>6</v>
      </c>
      <c r="E5" s="3"/>
      <c r="F5" s="3"/>
      <c r="L5" s="1" t="s">
        <v>7</v>
      </c>
    </row>
    <row r="7" spans="2:18" x14ac:dyDescent="0.3">
      <c r="B7" s="1" t="s">
        <v>19</v>
      </c>
    </row>
    <row r="8" spans="2:18" x14ac:dyDescent="0.3">
      <c r="B8" s="1" t="s">
        <v>20</v>
      </c>
      <c r="K8" s="4" t="s">
        <v>8</v>
      </c>
      <c r="R8" s="1" t="s">
        <v>9</v>
      </c>
    </row>
    <row r="9" spans="2:18" x14ac:dyDescent="0.3">
      <c r="B9" s="2" t="s">
        <v>10</v>
      </c>
      <c r="C9" s="2"/>
      <c r="D9" s="2"/>
      <c r="E9" s="2"/>
      <c r="F9" s="2"/>
      <c r="K9" s="2" t="s">
        <v>10</v>
      </c>
      <c r="L9" s="2"/>
      <c r="M9" s="2"/>
      <c r="N9" s="2"/>
      <c r="O9" s="2"/>
    </row>
    <row r="10" spans="2:18" x14ac:dyDescent="0.3">
      <c r="B10" s="2" t="s">
        <v>11</v>
      </c>
      <c r="C10" s="2"/>
      <c r="D10" s="2"/>
      <c r="E10" s="2"/>
      <c r="F10" s="2"/>
      <c r="K10" s="2" t="s">
        <v>11</v>
      </c>
      <c r="L10" s="2"/>
      <c r="M10" s="2"/>
      <c r="N10" s="2"/>
      <c r="O10" s="2"/>
    </row>
    <row r="11" spans="2:18" x14ac:dyDescent="0.3">
      <c r="B11" s="2" t="s">
        <v>12</v>
      </c>
      <c r="C11" s="2"/>
      <c r="D11" s="2"/>
      <c r="E11" s="2"/>
      <c r="F11" s="2"/>
      <c r="K11" s="2" t="s">
        <v>12</v>
      </c>
      <c r="L11" s="2"/>
      <c r="M11" s="2"/>
      <c r="N11" s="2"/>
      <c r="O11" s="2"/>
    </row>
    <row r="12" spans="2:18" x14ac:dyDescent="0.3">
      <c r="K12" s="5" t="s">
        <v>13</v>
      </c>
      <c r="L12" s="5"/>
      <c r="M12" s="5"/>
      <c r="N12" s="5"/>
    </row>
    <row r="13" spans="2:18" x14ac:dyDescent="0.3">
      <c r="B13" s="2" t="s">
        <v>21</v>
      </c>
      <c r="C13" s="2"/>
      <c r="D13" s="2"/>
      <c r="E13" s="2"/>
      <c r="F13" s="1" t="s">
        <v>52</v>
      </c>
      <c r="K13" s="6" t="s">
        <v>14</v>
      </c>
      <c r="L13" s="6"/>
      <c r="M13" s="6"/>
      <c r="N13" s="6"/>
      <c r="O13" s="6"/>
      <c r="Q13" s="1" t="s">
        <v>15</v>
      </c>
    </row>
    <row r="14" spans="2:18" x14ac:dyDescent="0.3">
      <c r="B14" s="2" t="s">
        <v>22</v>
      </c>
      <c r="C14" s="2"/>
      <c r="D14" s="2"/>
      <c r="E14" s="2"/>
      <c r="F14" s="1" t="s">
        <v>53</v>
      </c>
      <c r="K14" s="6" t="s">
        <v>16</v>
      </c>
      <c r="L14" s="6"/>
      <c r="M14" s="6"/>
      <c r="N14" s="6"/>
      <c r="O14" s="6"/>
    </row>
    <row r="15" spans="2:18" x14ac:dyDescent="0.3">
      <c r="B15" s="2" t="s">
        <v>23</v>
      </c>
      <c r="C15" s="2"/>
      <c r="D15" s="2"/>
      <c r="E15" s="2"/>
      <c r="K15" s="6" t="s">
        <v>17</v>
      </c>
      <c r="L15" s="6"/>
      <c r="M15" s="6"/>
      <c r="N15" s="6"/>
      <c r="O15" s="6"/>
    </row>
    <row r="16" spans="2:18" x14ac:dyDescent="0.3">
      <c r="B16" s="2" t="s">
        <v>24</v>
      </c>
      <c r="C16" s="2"/>
      <c r="D16" s="2"/>
      <c r="E16" s="2"/>
      <c r="K16" s="6" t="s">
        <v>18</v>
      </c>
      <c r="L16" s="6"/>
      <c r="M16" s="6"/>
      <c r="N16" s="6"/>
      <c r="O16" s="6"/>
    </row>
    <row r="20" spans="1:17" x14ac:dyDescent="0.3">
      <c r="B20" s="1">
        <v>710</v>
      </c>
      <c r="D20" s="1">
        <v>711</v>
      </c>
    </row>
    <row r="21" spans="1:17" x14ac:dyDescent="0.3">
      <c r="B21" s="1">
        <v>720</v>
      </c>
      <c r="D21" s="1">
        <v>721</v>
      </c>
      <c r="F21" s="1">
        <v>151</v>
      </c>
      <c r="H21" s="1">
        <v>152</v>
      </c>
      <c r="J21" s="1">
        <v>620</v>
      </c>
    </row>
    <row r="22" spans="1:17" x14ac:dyDescent="0.3">
      <c r="B22" s="1">
        <v>730</v>
      </c>
      <c r="D22" s="1">
        <v>731</v>
      </c>
    </row>
    <row r="23" spans="1:17" x14ac:dyDescent="0.3">
      <c r="P23" s="1" t="s">
        <v>178</v>
      </c>
    </row>
    <row r="24" spans="1:17" x14ac:dyDescent="0.3">
      <c r="P24" s="1" t="s">
        <v>26</v>
      </c>
    </row>
    <row r="25" spans="1:17" x14ac:dyDescent="0.3">
      <c r="B25" s="2" t="s">
        <v>10</v>
      </c>
      <c r="C25" s="2"/>
      <c r="D25" s="2"/>
      <c r="E25" s="2"/>
      <c r="F25" s="2"/>
      <c r="H25" s="1" t="s">
        <v>25</v>
      </c>
      <c r="J25" s="1" t="s">
        <v>32</v>
      </c>
      <c r="P25" s="1" t="s">
        <v>27</v>
      </c>
      <c r="Q25" s="1" t="s">
        <v>28</v>
      </c>
    </row>
    <row r="26" spans="1:17" x14ac:dyDescent="0.3">
      <c r="B26" s="2" t="s">
        <v>11</v>
      </c>
      <c r="C26" s="2"/>
      <c r="D26" s="2"/>
      <c r="E26" s="2"/>
      <c r="F26" s="2"/>
      <c r="H26" s="1" t="s">
        <v>33</v>
      </c>
      <c r="J26" s="1" t="s">
        <v>34</v>
      </c>
      <c r="P26" s="1" t="s">
        <v>29</v>
      </c>
      <c r="Q26" s="1" t="s">
        <v>30</v>
      </c>
    </row>
    <row r="27" spans="1:17" x14ac:dyDescent="0.3">
      <c r="B27" s="2" t="s">
        <v>12</v>
      </c>
      <c r="C27" s="2"/>
      <c r="D27" s="2"/>
      <c r="E27" s="2"/>
      <c r="F27" s="2"/>
      <c r="H27" s="1" t="s">
        <v>151</v>
      </c>
      <c r="P27" s="2" t="s">
        <v>26</v>
      </c>
      <c r="Q27" s="2" t="s">
        <v>31</v>
      </c>
    </row>
    <row r="28" spans="1:17" x14ac:dyDescent="0.3">
      <c r="A28" s="8">
        <f>SUM(A25:A27)</f>
        <v>0</v>
      </c>
      <c r="B28" s="1" t="s">
        <v>51</v>
      </c>
    </row>
    <row r="29" spans="1:17" x14ac:dyDescent="0.3">
      <c r="B29" s="8" t="s">
        <v>35</v>
      </c>
      <c r="C29" s="8"/>
      <c r="D29" s="8"/>
      <c r="E29" s="8"/>
    </row>
    <row r="30" spans="1:17" x14ac:dyDescent="0.3">
      <c r="B30" s="1" t="s">
        <v>36</v>
      </c>
      <c r="E30" s="1" t="s">
        <v>45</v>
      </c>
    </row>
    <row r="31" spans="1:17" x14ac:dyDescent="0.3">
      <c r="B31" s="1" t="s">
        <v>37</v>
      </c>
      <c r="E31" s="1" t="s">
        <v>46</v>
      </c>
    </row>
    <row r="32" spans="1:17" x14ac:dyDescent="0.3">
      <c r="B32" s="1" t="s">
        <v>38</v>
      </c>
    </row>
    <row r="33" spans="1:13" x14ac:dyDescent="0.3">
      <c r="B33" s="1" t="s">
        <v>150</v>
      </c>
    </row>
    <row r="34" spans="1:13" x14ac:dyDescent="0.3">
      <c r="B34" s="1" t="s">
        <v>39</v>
      </c>
      <c r="G34" s="1" t="s">
        <v>50</v>
      </c>
      <c r="I34" s="1" t="s">
        <v>47</v>
      </c>
      <c r="K34" s="1" t="s">
        <v>49</v>
      </c>
    </row>
    <row r="35" spans="1:13" x14ac:dyDescent="0.3">
      <c r="B35" s="1" t="s">
        <v>40</v>
      </c>
    </row>
    <row r="36" spans="1:13" x14ac:dyDescent="0.3">
      <c r="B36" s="1" t="s">
        <v>41</v>
      </c>
      <c r="H36" s="1" t="s">
        <v>48</v>
      </c>
    </row>
    <row r="37" spans="1:13" x14ac:dyDescent="0.3">
      <c r="B37" s="1" t="s">
        <v>42</v>
      </c>
    </row>
    <row r="38" spans="1:13" x14ac:dyDescent="0.3">
      <c r="B38" s="1" t="s">
        <v>43</v>
      </c>
    </row>
    <row r="39" spans="1:13" x14ac:dyDescent="0.3">
      <c r="B39" s="1" t="s">
        <v>44</v>
      </c>
    </row>
    <row r="41" spans="1:13" x14ac:dyDescent="0.3">
      <c r="B41" s="1" t="s">
        <v>54</v>
      </c>
    </row>
    <row r="43" spans="1:13" x14ac:dyDescent="0.3">
      <c r="A43" s="1" t="s">
        <v>55</v>
      </c>
      <c r="B43" s="1" t="s">
        <v>56</v>
      </c>
    </row>
    <row r="45" spans="1:13" x14ac:dyDescent="0.3">
      <c r="B45" s="1" t="s">
        <v>57</v>
      </c>
      <c r="K45" s="1" t="s">
        <v>161</v>
      </c>
      <c r="M45" s="1" t="s">
        <v>69</v>
      </c>
    </row>
    <row r="46" spans="1:13" x14ac:dyDescent="0.3">
      <c r="B46" s="8" t="s">
        <v>58</v>
      </c>
      <c r="C46" s="1" t="s">
        <v>63</v>
      </c>
      <c r="G46" s="1" t="s">
        <v>159</v>
      </c>
      <c r="H46" s="19" t="s">
        <v>49</v>
      </c>
      <c r="I46" s="1" t="s">
        <v>156</v>
      </c>
      <c r="K46" s="1">
        <v>1</v>
      </c>
      <c r="L46" s="1" t="s">
        <v>68</v>
      </c>
      <c r="M46" s="1">
        <f>1*10000</f>
        <v>10000</v>
      </c>
    </row>
    <row r="47" spans="1:13" x14ac:dyDescent="0.3">
      <c r="B47" s="19" t="s">
        <v>59</v>
      </c>
      <c r="C47" s="2" t="s">
        <v>64</v>
      </c>
      <c r="D47" s="2"/>
      <c r="E47" s="2"/>
      <c r="G47" s="1" t="s">
        <v>159</v>
      </c>
      <c r="H47" s="19" t="s">
        <v>50</v>
      </c>
      <c r="I47" s="1" t="s">
        <v>157</v>
      </c>
      <c r="K47" s="1">
        <v>2</v>
      </c>
      <c r="L47" s="1" t="s">
        <v>68</v>
      </c>
      <c r="M47" s="1">
        <f>2*20000</f>
        <v>40000</v>
      </c>
    </row>
    <row r="48" spans="1:13" x14ac:dyDescent="0.3">
      <c r="B48" s="19" t="s">
        <v>60</v>
      </c>
      <c r="G48" s="1" t="s">
        <v>159</v>
      </c>
      <c r="H48" s="19" t="s">
        <v>65</v>
      </c>
      <c r="I48" s="1" t="s">
        <v>179</v>
      </c>
      <c r="K48" s="1">
        <v>1.5</v>
      </c>
      <c r="L48" s="1" t="s">
        <v>68</v>
      </c>
      <c r="M48" s="1">
        <f>1.5*30000</f>
        <v>45000</v>
      </c>
    </row>
    <row r="49" spans="2:13" x14ac:dyDescent="0.3">
      <c r="B49" s="19" t="s">
        <v>61</v>
      </c>
      <c r="G49" s="1" t="s">
        <v>159</v>
      </c>
      <c r="H49" s="19" t="s">
        <v>66</v>
      </c>
      <c r="I49" s="1" t="s">
        <v>180</v>
      </c>
      <c r="K49" s="1">
        <v>3</v>
      </c>
      <c r="L49" s="1" t="s">
        <v>68</v>
      </c>
      <c r="M49" s="1">
        <f>25000*3</f>
        <v>75000</v>
      </c>
    </row>
    <row r="50" spans="2:13" x14ac:dyDescent="0.3">
      <c r="B50" s="19" t="s">
        <v>62</v>
      </c>
      <c r="G50" s="1" t="s">
        <v>160</v>
      </c>
      <c r="H50" s="2" t="s">
        <v>67</v>
      </c>
      <c r="I50" s="1" t="s">
        <v>181</v>
      </c>
      <c r="K50" s="1">
        <v>4</v>
      </c>
      <c r="L50" s="1" t="s">
        <v>68</v>
      </c>
      <c r="M50" s="1">
        <f>4*20000</f>
        <v>80000</v>
      </c>
    </row>
    <row r="51" spans="2:13" x14ac:dyDescent="0.3">
      <c r="M51" s="1">
        <f>SUM(M46:M50)</f>
        <v>250000</v>
      </c>
    </row>
    <row r="52" spans="2:13" x14ac:dyDescent="0.3">
      <c r="H52" s="1" t="s">
        <v>70</v>
      </c>
    </row>
    <row r="54" spans="2:13" x14ac:dyDescent="0.3">
      <c r="F54" s="1" t="s">
        <v>79</v>
      </c>
      <c r="G54" s="1" t="s">
        <v>80</v>
      </c>
      <c r="M54" s="8">
        <v>150</v>
      </c>
    </row>
    <row r="55" spans="2:13" x14ac:dyDescent="0.3">
      <c r="B55" s="9" t="s">
        <v>71</v>
      </c>
      <c r="C55" s="10"/>
      <c r="D55" s="10"/>
      <c r="E55" s="10"/>
      <c r="F55" s="10">
        <v>250000</v>
      </c>
      <c r="G55" s="11"/>
      <c r="M55" s="24">
        <v>250000</v>
      </c>
    </row>
    <row r="56" spans="2:13" x14ac:dyDescent="0.3">
      <c r="B56" s="12" t="s">
        <v>72</v>
      </c>
      <c r="C56" s="13"/>
      <c r="D56" s="13">
        <v>10000</v>
      </c>
      <c r="E56" s="13"/>
      <c r="F56" s="13"/>
      <c r="G56" s="14"/>
    </row>
    <row r="57" spans="2:13" x14ac:dyDescent="0.3">
      <c r="B57" s="12" t="s">
        <v>73</v>
      </c>
      <c r="C57" s="13"/>
      <c r="D57" s="13">
        <v>40000</v>
      </c>
      <c r="E57" s="13"/>
      <c r="F57" s="13"/>
      <c r="G57" s="14"/>
    </row>
    <row r="58" spans="2:13" x14ac:dyDescent="0.3">
      <c r="B58" s="12" t="s">
        <v>74</v>
      </c>
      <c r="C58" s="13"/>
      <c r="D58" s="13">
        <v>45000</v>
      </c>
      <c r="E58" s="13"/>
      <c r="F58" s="13"/>
      <c r="G58" s="14"/>
    </row>
    <row r="59" spans="2:13" x14ac:dyDescent="0.3">
      <c r="B59" s="12" t="s">
        <v>75</v>
      </c>
      <c r="C59" s="13"/>
      <c r="D59" s="13">
        <v>75000</v>
      </c>
      <c r="E59" s="13"/>
      <c r="F59" s="13"/>
      <c r="G59" s="14"/>
    </row>
    <row r="60" spans="2:13" x14ac:dyDescent="0.3">
      <c r="B60" s="12" t="s">
        <v>76</v>
      </c>
      <c r="C60" s="13"/>
      <c r="D60" s="13">
        <v>80000</v>
      </c>
      <c r="E60" s="13"/>
      <c r="F60" s="13"/>
      <c r="G60" s="14"/>
    </row>
    <row r="61" spans="2:13" x14ac:dyDescent="0.3">
      <c r="B61" s="12" t="s">
        <v>77</v>
      </c>
      <c r="C61" s="13"/>
      <c r="D61" s="13"/>
      <c r="E61" s="13"/>
      <c r="F61" s="13">
        <f>250000*0.18</f>
        <v>45000</v>
      </c>
      <c r="G61" s="14"/>
    </row>
    <row r="62" spans="2:13" x14ac:dyDescent="0.3">
      <c r="B62" s="15"/>
      <c r="C62" s="16" t="s">
        <v>78</v>
      </c>
      <c r="D62" s="16"/>
      <c r="E62" s="16"/>
      <c r="F62" s="16"/>
      <c r="G62" s="17">
        <f>F55+F61</f>
        <v>295000</v>
      </c>
    </row>
    <row r="65" spans="1:17" x14ac:dyDescent="0.3">
      <c r="A65" s="1" t="s">
        <v>81</v>
      </c>
      <c r="B65" s="1" t="s">
        <v>82</v>
      </c>
    </row>
    <row r="67" spans="1:17" x14ac:dyDescent="0.3">
      <c r="B67" s="2" t="s">
        <v>49</v>
      </c>
      <c r="C67" s="2"/>
      <c r="D67" s="20">
        <v>5000</v>
      </c>
      <c r="E67" s="1" t="s">
        <v>68</v>
      </c>
    </row>
    <row r="68" spans="1:17" x14ac:dyDescent="0.3">
      <c r="B68" s="2" t="s">
        <v>50</v>
      </c>
      <c r="C68" s="2"/>
      <c r="D68" s="20">
        <v>25000</v>
      </c>
      <c r="E68" s="1" t="s">
        <v>68</v>
      </c>
      <c r="L68" s="1" t="s">
        <v>83</v>
      </c>
      <c r="O68" s="1">
        <v>710</v>
      </c>
    </row>
    <row r="69" spans="1:17" x14ac:dyDescent="0.3">
      <c r="B69" s="2" t="s">
        <v>65</v>
      </c>
      <c r="C69" s="2"/>
      <c r="D69" s="20">
        <v>35000</v>
      </c>
      <c r="E69" s="1" t="s">
        <v>68</v>
      </c>
      <c r="I69" s="1">
        <v>150</v>
      </c>
    </row>
    <row r="70" spans="1:17" x14ac:dyDescent="0.3">
      <c r="B70" s="2" t="s">
        <v>66</v>
      </c>
      <c r="C70" s="2"/>
      <c r="D70" s="20">
        <v>20000</v>
      </c>
      <c r="E70" s="1" t="s">
        <v>68</v>
      </c>
      <c r="L70" s="1" t="s">
        <v>84</v>
      </c>
      <c r="O70" s="1">
        <v>730</v>
      </c>
    </row>
    <row r="71" spans="1:17" x14ac:dyDescent="0.3">
      <c r="B71" s="7" t="s">
        <v>67</v>
      </c>
      <c r="C71" s="7"/>
      <c r="D71" s="21">
        <v>40000</v>
      </c>
      <c r="E71" s="1" t="s">
        <v>68</v>
      </c>
    </row>
    <row r="72" spans="1:17" x14ac:dyDescent="0.3">
      <c r="B72" s="19" t="s">
        <v>158</v>
      </c>
      <c r="C72" s="19"/>
      <c r="D72" s="22">
        <v>125000</v>
      </c>
      <c r="E72" s="19" t="s">
        <v>68</v>
      </c>
    </row>
    <row r="74" spans="1:17" x14ac:dyDescent="0.3">
      <c r="B74" s="9" t="s">
        <v>85</v>
      </c>
      <c r="C74" s="10"/>
      <c r="D74" s="10"/>
      <c r="E74" s="10">
        <v>85000</v>
      </c>
      <c r="F74" s="11"/>
      <c r="K74" s="8">
        <v>150</v>
      </c>
      <c r="N74" s="1" t="s">
        <v>85</v>
      </c>
      <c r="Q74" s="1" t="s">
        <v>86</v>
      </c>
    </row>
    <row r="75" spans="1:17" x14ac:dyDescent="0.3">
      <c r="A75" s="2">
        <v>1</v>
      </c>
      <c r="B75" s="12" t="s">
        <v>86</v>
      </c>
      <c r="C75" s="13"/>
      <c r="D75" s="13"/>
      <c r="E75" s="13">
        <v>40000</v>
      </c>
      <c r="F75" s="14"/>
      <c r="K75" s="2">
        <v>250000</v>
      </c>
      <c r="L75" s="19">
        <v>125000</v>
      </c>
      <c r="M75" s="34">
        <v>1</v>
      </c>
      <c r="N75" s="1">
        <v>85000</v>
      </c>
      <c r="Q75" s="1">
        <v>40000</v>
      </c>
    </row>
    <row r="76" spans="1:17" x14ac:dyDescent="0.3">
      <c r="B76" s="12"/>
      <c r="C76" s="13" t="s">
        <v>87</v>
      </c>
      <c r="D76" s="13"/>
      <c r="E76" s="13"/>
      <c r="F76" s="14">
        <v>125000</v>
      </c>
    </row>
    <row r="77" spans="1:17" x14ac:dyDescent="0.3">
      <c r="B77" s="12"/>
      <c r="C77" s="13" t="s">
        <v>88</v>
      </c>
      <c r="D77" s="13" t="s">
        <v>93</v>
      </c>
      <c r="E77" s="13"/>
      <c r="F77" s="14"/>
      <c r="J77" s="1" t="s">
        <v>176</v>
      </c>
      <c r="K77" s="24">
        <v>125000</v>
      </c>
    </row>
    <row r="78" spans="1:17" x14ac:dyDescent="0.3">
      <c r="B78" s="12"/>
      <c r="C78" s="13" t="s">
        <v>89</v>
      </c>
      <c r="D78" s="13" t="s">
        <v>94</v>
      </c>
      <c r="E78" s="13"/>
      <c r="F78" s="14"/>
    </row>
    <row r="79" spans="1:17" x14ac:dyDescent="0.3">
      <c r="B79" s="12"/>
      <c r="C79" s="13" t="s">
        <v>90</v>
      </c>
      <c r="D79" s="13" t="s">
        <v>95</v>
      </c>
      <c r="E79" s="13"/>
      <c r="F79" s="14"/>
    </row>
    <row r="80" spans="1:17" x14ac:dyDescent="0.3">
      <c r="B80" s="12"/>
      <c r="C80" s="13" t="s">
        <v>91</v>
      </c>
      <c r="D80" s="13" t="s">
        <v>96</v>
      </c>
      <c r="E80" s="13"/>
      <c r="F80" s="14"/>
    </row>
    <row r="81" spans="1:16" x14ac:dyDescent="0.3">
      <c r="B81" s="15"/>
      <c r="C81" s="16" t="s">
        <v>92</v>
      </c>
      <c r="D81" s="16" t="s">
        <v>97</v>
      </c>
      <c r="E81" s="16" t="s">
        <v>162</v>
      </c>
      <c r="F81" s="17"/>
    </row>
    <row r="84" spans="1:16" x14ac:dyDescent="0.3">
      <c r="A84" s="1" t="s">
        <v>98</v>
      </c>
      <c r="B84" s="1" t="s">
        <v>99</v>
      </c>
    </row>
    <row r="86" spans="1:16" x14ac:dyDescent="0.3">
      <c r="B86" s="1" t="s">
        <v>100</v>
      </c>
      <c r="D86" s="1">
        <v>10000</v>
      </c>
      <c r="E86" s="1" t="s">
        <v>101</v>
      </c>
    </row>
    <row r="87" spans="1:16" x14ac:dyDescent="0.3">
      <c r="B87" s="1" t="s">
        <v>102</v>
      </c>
      <c r="D87" s="1">
        <v>5000</v>
      </c>
      <c r="J87" s="8">
        <v>150</v>
      </c>
      <c r="M87" s="1" t="s">
        <v>85</v>
      </c>
      <c r="P87" s="1" t="s">
        <v>86</v>
      </c>
    </row>
    <row r="88" spans="1:16" x14ac:dyDescent="0.3">
      <c r="D88" s="1">
        <f>SUM(D86:D87)</f>
        <v>15000</v>
      </c>
      <c r="J88" s="1">
        <v>250000</v>
      </c>
      <c r="K88" s="1">
        <v>125000</v>
      </c>
      <c r="M88" s="1">
        <v>85000</v>
      </c>
      <c r="O88" s="19">
        <v>1</v>
      </c>
      <c r="P88" s="19">
        <v>40000</v>
      </c>
    </row>
    <row r="89" spans="1:16" x14ac:dyDescent="0.3">
      <c r="O89" s="19">
        <v>2</v>
      </c>
      <c r="P89" s="19">
        <v>5000</v>
      </c>
    </row>
    <row r="90" spans="1:16" x14ac:dyDescent="0.3">
      <c r="B90" s="9" t="s">
        <v>103</v>
      </c>
      <c r="C90" s="10"/>
      <c r="D90" s="10"/>
      <c r="E90" s="10">
        <v>10000</v>
      </c>
      <c r="F90" s="11"/>
      <c r="O90" s="19">
        <v>3</v>
      </c>
      <c r="P90" s="19">
        <v>1000</v>
      </c>
    </row>
    <row r="91" spans="1:16" x14ac:dyDescent="0.3">
      <c r="A91" s="2">
        <v>2</v>
      </c>
      <c r="B91" s="12" t="s">
        <v>104</v>
      </c>
      <c r="C91" s="13"/>
      <c r="D91" s="13"/>
      <c r="E91" s="13">
        <v>5000</v>
      </c>
      <c r="F91" s="14"/>
      <c r="O91" s="19">
        <v>4</v>
      </c>
      <c r="P91" s="19">
        <v>800</v>
      </c>
    </row>
    <row r="92" spans="1:16" x14ac:dyDescent="0.3">
      <c r="B92" s="15"/>
      <c r="C92" s="16" t="s">
        <v>154</v>
      </c>
      <c r="D92" s="16"/>
      <c r="E92" s="16"/>
      <c r="F92" s="17">
        <v>15000</v>
      </c>
      <c r="M92" s="1" t="s">
        <v>106</v>
      </c>
      <c r="O92" s="19">
        <v>5</v>
      </c>
      <c r="P92" s="19">
        <v>1500</v>
      </c>
    </row>
    <row r="93" spans="1:16" x14ac:dyDescent="0.3">
      <c r="L93" s="19">
        <v>2</v>
      </c>
      <c r="M93" s="19">
        <v>10000</v>
      </c>
      <c r="O93" s="19">
        <v>6</v>
      </c>
      <c r="P93" s="19">
        <v>4000</v>
      </c>
    </row>
    <row r="94" spans="1:16" x14ac:dyDescent="0.3">
      <c r="O94" s="19">
        <v>7</v>
      </c>
      <c r="P94" s="19">
        <v>2500</v>
      </c>
    </row>
    <row r="96" spans="1:16" x14ac:dyDescent="0.3">
      <c r="A96" s="1" t="s">
        <v>107</v>
      </c>
      <c r="B96" s="1" t="s">
        <v>108</v>
      </c>
    </row>
    <row r="97" spans="1:16" x14ac:dyDescent="0.3">
      <c r="B97" s="1" t="s">
        <v>109</v>
      </c>
      <c r="H97" s="1" t="s">
        <v>112</v>
      </c>
    </row>
    <row r="98" spans="1:16" x14ac:dyDescent="0.3">
      <c r="B98" s="1" t="s">
        <v>110</v>
      </c>
      <c r="H98" s="1" t="s">
        <v>112</v>
      </c>
    </row>
    <row r="99" spans="1:16" x14ac:dyDescent="0.3">
      <c r="B99" s="1" t="s">
        <v>111</v>
      </c>
      <c r="H99" s="1" t="s">
        <v>112</v>
      </c>
    </row>
    <row r="100" spans="1:16" x14ac:dyDescent="0.3">
      <c r="B100" s="1" t="s">
        <v>153</v>
      </c>
    </row>
    <row r="101" spans="1:16" x14ac:dyDescent="0.3">
      <c r="B101" s="1" t="s">
        <v>113</v>
      </c>
      <c r="D101" s="1" t="s">
        <v>114</v>
      </c>
    </row>
    <row r="103" spans="1:16" x14ac:dyDescent="0.3">
      <c r="A103" s="2">
        <v>3</v>
      </c>
      <c r="B103" s="9" t="s">
        <v>86</v>
      </c>
      <c r="C103" s="10"/>
      <c r="D103" s="10">
        <v>1000</v>
      </c>
      <c r="E103" s="11"/>
      <c r="I103" s="1" t="s">
        <v>116</v>
      </c>
      <c r="M103" s="1" t="s">
        <v>119</v>
      </c>
      <c r="N103" s="1">
        <v>3200</v>
      </c>
    </row>
    <row r="104" spans="1:16" x14ac:dyDescent="0.3">
      <c r="B104" s="12" t="s">
        <v>77</v>
      </c>
      <c r="C104" s="13"/>
      <c r="D104" s="13">
        <v>180</v>
      </c>
      <c r="E104" s="14"/>
      <c r="I104" s="1" t="s">
        <v>117</v>
      </c>
      <c r="K104" s="1" t="s">
        <v>118</v>
      </c>
    </row>
    <row r="105" spans="1:16" x14ac:dyDescent="0.3">
      <c r="B105" s="15"/>
      <c r="C105" s="16" t="s">
        <v>115</v>
      </c>
      <c r="D105" s="16"/>
      <c r="E105" s="17">
        <v>1180</v>
      </c>
    </row>
    <row r="106" spans="1:16" x14ac:dyDescent="0.3">
      <c r="H106" s="2">
        <v>6</v>
      </c>
      <c r="I106" s="9" t="s">
        <v>120</v>
      </c>
      <c r="J106" s="10"/>
      <c r="K106" s="10"/>
      <c r="L106" s="10">
        <v>4000</v>
      </c>
      <c r="M106" s="11"/>
    </row>
    <row r="107" spans="1:16" x14ac:dyDescent="0.3">
      <c r="A107" s="2">
        <v>4</v>
      </c>
      <c r="B107" s="9" t="s">
        <v>86</v>
      </c>
      <c r="C107" s="10"/>
      <c r="D107" s="10">
        <v>800</v>
      </c>
      <c r="E107" s="11"/>
      <c r="I107" s="12"/>
      <c r="J107" s="13" t="s">
        <v>121</v>
      </c>
      <c r="K107" s="13"/>
      <c r="L107" s="13"/>
      <c r="M107" s="14">
        <v>800</v>
      </c>
    </row>
    <row r="108" spans="1:16" x14ac:dyDescent="0.3">
      <c r="B108" s="12" t="s">
        <v>77</v>
      </c>
      <c r="C108" s="13"/>
      <c r="D108" s="13">
        <f>800*0.08</f>
        <v>64</v>
      </c>
      <c r="E108" s="14"/>
      <c r="I108" s="15"/>
      <c r="J108" s="16" t="s">
        <v>105</v>
      </c>
      <c r="K108" s="16"/>
      <c r="L108" s="16"/>
      <c r="M108" s="17">
        <v>3200</v>
      </c>
    </row>
    <row r="109" spans="1:16" x14ac:dyDescent="0.3">
      <c r="B109" s="15"/>
      <c r="C109" s="16" t="s">
        <v>115</v>
      </c>
      <c r="D109" s="16"/>
      <c r="E109" s="17">
        <f>D107+D108</f>
        <v>864</v>
      </c>
    </row>
    <row r="110" spans="1:16" x14ac:dyDescent="0.3">
      <c r="I110" s="1" t="s">
        <v>122</v>
      </c>
      <c r="N110" s="1" t="s">
        <v>129</v>
      </c>
      <c r="P110" s="1">
        <v>2450</v>
      </c>
    </row>
    <row r="111" spans="1:16" x14ac:dyDescent="0.3">
      <c r="B111" s="9" t="s">
        <v>86</v>
      </c>
      <c r="C111" s="10"/>
      <c r="D111" s="10">
        <v>1500</v>
      </c>
      <c r="E111" s="11"/>
      <c r="I111" s="1" t="s">
        <v>123</v>
      </c>
      <c r="K111" s="1">
        <f>2500*0.18</f>
        <v>450</v>
      </c>
      <c r="L111" s="1" t="s">
        <v>125</v>
      </c>
    </row>
    <row r="112" spans="1:16" x14ac:dyDescent="0.3">
      <c r="A112" s="2">
        <v>5</v>
      </c>
      <c r="B112" s="12" t="s">
        <v>77</v>
      </c>
      <c r="C112" s="13"/>
      <c r="D112" s="13">
        <f>1500*0.18</f>
        <v>270</v>
      </c>
      <c r="E112" s="14"/>
      <c r="I112" s="1" t="s">
        <v>124</v>
      </c>
      <c r="K112" s="1">
        <f>2500*0.2</f>
        <v>500</v>
      </c>
      <c r="L112" s="1" t="s">
        <v>126</v>
      </c>
    </row>
    <row r="113" spans="1:15" x14ac:dyDescent="0.3">
      <c r="B113" s="15"/>
      <c r="C113" s="16" t="s">
        <v>115</v>
      </c>
      <c r="D113" s="16"/>
      <c r="E113" s="17">
        <v>1770</v>
      </c>
    </row>
    <row r="114" spans="1:15" x14ac:dyDescent="0.3">
      <c r="H114" s="2">
        <v>7</v>
      </c>
      <c r="I114" s="9" t="s">
        <v>127</v>
      </c>
      <c r="J114" s="10"/>
      <c r="K114" s="10"/>
      <c r="L114" s="10">
        <v>2500</v>
      </c>
      <c r="M114" s="11"/>
    </row>
    <row r="115" spans="1:15" x14ac:dyDescent="0.3">
      <c r="I115" s="12" t="s">
        <v>77</v>
      </c>
      <c r="J115" s="13"/>
      <c r="K115" s="13"/>
      <c r="L115" s="13">
        <v>450</v>
      </c>
      <c r="M115" s="14"/>
    </row>
    <row r="116" spans="1:15" x14ac:dyDescent="0.3">
      <c r="I116" s="12"/>
      <c r="J116" s="13" t="s">
        <v>128</v>
      </c>
      <c r="K116" s="13"/>
      <c r="L116" s="13"/>
      <c r="M116" s="14">
        <v>500</v>
      </c>
    </row>
    <row r="117" spans="1:15" x14ac:dyDescent="0.3">
      <c r="I117" s="15"/>
      <c r="J117" s="16" t="s">
        <v>105</v>
      </c>
      <c r="K117" s="16"/>
      <c r="L117" s="16"/>
      <c r="M117" s="17">
        <f>L114+L115-M116</f>
        <v>2450</v>
      </c>
    </row>
    <row r="121" spans="1:15" x14ac:dyDescent="0.3">
      <c r="I121" s="8">
        <v>150</v>
      </c>
      <c r="L121" s="1" t="s">
        <v>85</v>
      </c>
      <c r="O121" s="1" t="s">
        <v>86</v>
      </c>
    </row>
    <row r="122" spans="1:15" x14ac:dyDescent="0.3">
      <c r="I122" s="1">
        <v>250000</v>
      </c>
      <c r="J122" s="1">
        <v>125000</v>
      </c>
      <c r="L122" s="3">
        <v>85000</v>
      </c>
      <c r="O122" s="1">
        <v>40000</v>
      </c>
    </row>
    <row r="123" spans="1:15" x14ac:dyDescent="0.3">
      <c r="O123" s="1">
        <v>5000</v>
      </c>
    </row>
    <row r="124" spans="1:15" x14ac:dyDescent="0.3">
      <c r="I124" s="8">
        <v>125000</v>
      </c>
      <c r="O124" s="1">
        <v>1000</v>
      </c>
    </row>
    <row r="125" spans="1:15" x14ac:dyDescent="0.3">
      <c r="O125" s="1">
        <v>800</v>
      </c>
    </row>
    <row r="126" spans="1:15" x14ac:dyDescent="0.3">
      <c r="A126" s="1" t="s">
        <v>163</v>
      </c>
      <c r="L126" s="1" t="s">
        <v>106</v>
      </c>
      <c r="O126" s="1">
        <v>1500</v>
      </c>
    </row>
    <row r="127" spans="1:15" x14ac:dyDescent="0.3">
      <c r="L127" s="3">
        <v>10000</v>
      </c>
      <c r="O127" s="1">
        <v>4000</v>
      </c>
    </row>
    <row r="128" spans="1:15" x14ac:dyDescent="0.3">
      <c r="A128" s="1" t="s">
        <v>164</v>
      </c>
      <c r="B128" s="1" t="s">
        <v>165</v>
      </c>
      <c r="C128" s="1">
        <v>730</v>
      </c>
      <c r="D128" s="1" t="s">
        <v>166</v>
      </c>
      <c r="F128" s="2">
        <f>L122+L127+O129</f>
        <v>149800</v>
      </c>
      <c r="G128" s="1" t="s">
        <v>163</v>
      </c>
      <c r="O128" s="1">
        <v>2500</v>
      </c>
    </row>
    <row r="129" spans="1:17" x14ac:dyDescent="0.3">
      <c r="O129" s="3">
        <f>SUM(O122:O128)</f>
        <v>54800</v>
      </c>
    </row>
    <row r="131" spans="1:17" x14ac:dyDescent="0.3">
      <c r="A131" s="1" t="s">
        <v>130</v>
      </c>
      <c r="B131" s="1" t="s">
        <v>131</v>
      </c>
    </row>
    <row r="132" spans="1:17" x14ac:dyDescent="0.3">
      <c r="B132" s="1" t="s">
        <v>132</v>
      </c>
    </row>
    <row r="135" spans="1:17" x14ac:dyDescent="0.3">
      <c r="C135" s="1">
        <v>710</v>
      </c>
      <c r="E135" s="1">
        <v>711</v>
      </c>
    </row>
    <row r="136" spans="1:17" x14ac:dyDescent="0.3">
      <c r="C136" s="1">
        <v>720</v>
      </c>
      <c r="E136" s="1">
        <v>721</v>
      </c>
      <c r="G136" s="1">
        <v>151</v>
      </c>
      <c r="I136" s="8">
        <v>152</v>
      </c>
      <c r="K136" s="1">
        <v>620</v>
      </c>
    </row>
    <row r="137" spans="1:17" x14ac:dyDescent="0.3">
      <c r="C137" s="1">
        <v>730</v>
      </c>
      <c r="E137" s="1">
        <v>731</v>
      </c>
    </row>
    <row r="140" spans="1:17" x14ac:dyDescent="0.3">
      <c r="C140" s="1">
        <v>711</v>
      </c>
      <c r="D140" s="1" t="s">
        <v>133</v>
      </c>
      <c r="J140" s="8">
        <v>150</v>
      </c>
      <c r="M140" s="1" t="s">
        <v>85</v>
      </c>
      <c r="P140" s="1" t="s">
        <v>86</v>
      </c>
    </row>
    <row r="141" spans="1:17" x14ac:dyDescent="0.3">
      <c r="C141" s="1">
        <v>721</v>
      </c>
      <c r="D141" s="1" t="s">
        <v>134</v>
      </c>
      <c r="J141" s="1">
        <v>250000</v>
      </c>
      <c r="K141" s="1">
        <v>125000</v>
      </c>
      <c r="M141" s="3">
        <v>85000</v>
      </c>
      <c r="N141" s="35">
        <v>85000</v>
      </c>
      <c r="P141" s="1">
        <v>40000</v>
      </c>
      <c r="Q141" s="1">
        <v>54800</v>
      </c>
    </row>
    <row r="142" spans="1:17" x14ac:dyDescent="0.3">
      <c r="C142" s="1">
        <v>731</v>
      </c>
      <c r="D142" s="1" t="s">
        <v>135</v>
      </c>
      <c r="P142" s="1">
        <v>5000</v>
      </c>
    </row>
    <row r="143" spans="1:17" x14ac:dyDescent="0.3">
      <c r="P143" s="1">
        <v>1000</v>
      </c>
    </row>
    <row r="144" spans="1:17" x14ac:dyDescent="0.3">
      <c r="B144" s="1">
        <v>1</v>
      </c>
      <c r="C144" s="9" t="s">
        <v>167</v>
      </c>
      <c r="D144" s="10"/>
      <c r="E144" s="10">
        <f>F145+F146+F147</f>
        <v>149800</v>
      </c>
      <c r="F144" s="11"/>
      <c r="G144" s="1">
        <v>2</v>
      </c>
      <c r="H144" s="9" t="s">
        <v>137</v>
      </c>
      <c r="I144" s="10"/>
      <c r="J144" s="10">
        <v>149800</v>
      </c>
      <c r="K144" s="11"/>
      <c r="P144" s="1">
        <v>800</v>
      </c>
    </row>
    <row r="145" spans="2:17" x14ac:dyDescent="0.3">
      <c r="C145" s="12"/>
      <c r="D145" s="13">
        <v>711</v>
      </c>
      <c r="E145" s="13"/>
      <c r="F145" s="14">
        <v>85000</v>
      </c>
      <c r="H145" s="15"/>
      <c r="I145" s="16" t="s">
        <v>136</v>
      </c>
      <c r="J145" s="16"/>
      <c r="K145" s="17">
        <v>149800</v>
      </c>
      <c r="M145" s="1" t="s">
        <v>106</v>
      </c>
      <c r="P145" s="1">
        <v>1500</v>
      </c>
    </row>
    <row r="146" spans="2:17" x14ac:dyDescent="0.3">
      <c r="C146" s="12"/>
      <c r="D146" s="13">
        <v>721</v>
      </c>
      <c r="E146" s="13"/>
      <c r="F146" s="14">
        <v>10000</v>
      </c>
      <c r="M146" s="3">
        <v>10000</v>
      </c>
      <c r="N146" s="35">
        <v>10000</v>
      </c>
      <c r="P146" s="1">
        <v>4000</v>
      </c>
    </row>
    <row r="147" spans="2:17" x14ac:dyDescent="0.3">
      <c r="C147" s="15"/>
      <c r="D147" s="16">
        <v>731</v>
      </c>
      <c r="E147" s="16"/>
      <c r="F147" s="17">
        <v>54800</v>
      </c>
      <c r="P147" s="1">
        <v>2500</v>
      </c>
    </row>
    <row r="148" spans="2:17" x14ac:dyDescent="0.3">
      <c r="D148" s="18" t="s">
        <v>155</v>
      </c>
      <c r="P148" s="3">
        <f>SUM(P141:P147)</f>
        <v>54800</v>
      </c>
      <c r="Q148" s="35">
        <v>54800</v>
      </c>
    </row>
    <row r="149" spans="2:17" x14ac:dyDescent="0.3">
      <c r="B149" s="1">
        <v>3</v>
      </c>
      <c r="C149" s="9">
        <v>711</v>
      </c>
      <c r="D149" s="10"/>
      <c r="E149" s="10">
        <v>85000</v>
      </c>
      <c r="F149" s="11"/>
      <c r="J149" s="1">
        <v>711</v>
      </c>
    </row>
    <row r="150" spans="2:17" x14ac:dyDescent="0.3">
      <c r="C150" s="12">
        <v>721</v>
      </c>
      <c r="D150" s="13"/>
      <c r="E150" s="13">
        <v>10000</v>
      </c>
      <c r="F150" s="14"/>
      <c r="J150" s="19">
        <v>85000</v>
      </c>
      <c r="K150" s="23">
        <v>85000</v>
      </c>
    </row>
    <row r="151" spans="2:17" x14ac:dyDescent="0.3">
      <c r="C151" s="12">
        <v>731</v>
      </c>
      <c r="D151" s="13"/>
      <c r="E151" s="13">
        <v>54800</v>
      </c>
      <c r="F151" s="14"/>
    </row>
    <row r="152" spans="2:17" x14ac:dyDescent="0.3">
      <c r="C152" s="12"/>
      <c r="D152" s="13">
        <v>710</v>
      </c>
      <c r="E152" s="13"/>
      <c r="F152" s="14">
        <v>85000</v>
      </c>
    </row>
    <row r="153" spans="2:17" x14ac:dyDescent="0.3">
      <c r="C153" s="12"/>
      <c r="D153" s="13">
        <v>720</v>
      </c>
      <c r="E153" s="13"/>
      <c r="F153" s="14">
        <v>10000</v>
      </c>
      <c r="J153" s="1">
        <v>721</v>
      </c>
      <c r="M153" s="1">
        <v>151</v>
      </c>
    </row>
    <row r="154" spans="2:17" x14ac:dyDescent="0.3">
      <c r="C154" s="15"/>
      <c r="D154" s="16">
        <v>730</v>
      </c>
      <c r="E154" s="16"/>
      <c r="F154" s="17">
        <v>54800</v>
      </c>
      <c r="J154" s="19">
        <v>10000</v>
      </c>
      <c r="K154" s="23">
        <v>10000</v>
      </c>
      <c r="L154" s="19">
        <v>1</v>
      </c>
      <c r="M154" s="1">
        <v>149800</v>
      </c>
      <c r="N154" s="1">
        <v>149800</v>
      </c>
      <c r="O154" s="19">
        <v>2</v>
      </c>
    </row>
    <row r="157" spans="2:17" x14ac:dyDescent="0.3">
      <c r="C157" s="9"/>
      <c r="D157" s="10"/>
      <c r="E157" s="10"/>
      <c r="F157" s="11"/>
      <c r="J157" s="1">
        <v>731</v>
      </c>
      <c r="M157" s="8">
        <v>152</v>
      </c>
    </row>
    <row r="158" spans="2:17" x14ac:dyDescent="0.3">
      <c r="C158" s="15"/>
      <c r="D158" s="16"/>
      <c r="E158" s="16"/>
      <c r="F158" s="17"/>
      <c r="J158" s="19">
        <v>54800</v>
      </c>
      <c r="K158" s="23">
        <v>54800</v>
      </c>
      <c r="L158" s="19">
        <v>2</v>
      </c>
      <c r="M158" s="1">
        <v>149800</v>
      </c>
      <c r="N158" s="1">
        <v>74900</v>
      </c>
    </row>
    <row r="160" spans="2:17" x14ac:dyDescent="0.3">
      <c r="B160" s="1" t="s">
        <v>177</v>
      </c>
    </row>
    <row r="161" spans="1:16" x14ac:dyDescent="0.3">
      <c r="C161" s="1" t="s">
        <v>138</v>
      </c>
    </row>
    <row r="162" spans="1:16" x14ac:dyDescent="0.3">
      <c r="C162" s="1" t="s">
        <v>139</v>
      </c>
    </row>
    <row r="163" spans="1:16" x14ac:dyDescent="0.3">
      <c r="D163" s="2" t="s">
        <v>168</v>
      </c>
      <c r="G163" s="2">
        <f>149800/1000</f>
        <v>149.80000000000001</v>
      </c>
    </row>
    <row r="165" spans="1:16" x14ac:dyDescent="0.3">
      <c r="A165" s="1" t="s">
        <v>140</v>
      </c>
      <c r="B165" s="1" t="s">
        <v>141</v>
      </c>
      <c r="K165" s="1" t="s">
        <v>169</v>
      </c>
      <c r="M165" s="1" t="s">
        <v>144</v>
      </c>
      <c r="N165" s="1">
        <f>200*500</f>
        <v>100000</v>
      </c>
      <c r="P165" s="1" t="s">
        <v>170</v>
      </c>
    </row>
    <row r="166" spans="1:16" x14ac:dyDescent="0.3">
      <c r="B166" s="1" t="s">
        <v>182</v>
      </c>
      <c r="K166" s="1" t="s">
        <v>171</v>
      </c>
      <c r="N166" s="1">
        <v>18000</v>
      </c>
      <c r="P166" s="1" t="s">
        <v>172</v>
      </c>
    </row>
    <row r="167" spans="1:16" x14ac:dyDescent="0.3">
      <c r="K167" s="1" t="s">
        <v>158</v>
      </c>
      <c r="N167" s="24">
        <v>118000</v>
      </c>
      <c r="P167" s="1" t="s">
        <v>173</v>
      </c>
    </row>
    <row r="168" spans="1:16" x14ac:dyDescent="0.3">
      <c r="C168" s="9" t="s">
        <v>145</v>
      </c>
      <c r="D168" s="10"/>
      <c r="E168" s="10"/>
      <c r="F168" s="10">
        <v>118000</v>
      </c>
      <c r="G168" s="11"/>
      <c r="K168" s="1">
        <v>620</v>
      </c>
      <c r="N168" s="1">
        <v>600</v>
      </c>
    </row>
    <row r="169" spans="1:16" x14ac:dyDescent="0.3">
      <c r="C169" s="12"/>
      <c r="D169" s="13" t="s">
        <v>142</v>
      </c>
      <c r="E169" s="13"/>
      <c r="F169" s="13"/>
      <c r="G169" s="14">
        <v>100000</v>
      </c>
      <c r="K169" s="1">
        <v>74900</v>
      </c>
      <c r="O169" s="2">
        <v>100000</v>
      </c>
    </row>
    <row r="170" spans="1:16" x14ac:dyDescent="0.3">
      <c r="C170" s="15"/>
      <c r="D170" s="16" t="s">
        <v>143</v>
      </c>
      <c r="E170" s="16"/>
      <c r="F170" s="16"/>
      <c r="G170" s="17">
        <f>G169*0.18</f>
        <v>18000</v>
      </c>
    </row>
    <row r="172" spans="1:16" x14ac:dyDescent="0.3">
      <c r="C172" s="1" t="s">
        <v>146</v>
      </c>
      <c r="E172" s="1">
        <v>149.80000000000001</v>
      </c>
      <c r="F172" s="25">
        <f>149.8*500</f>
        <v>74900</v>
      </c>
      <c r="G172" s="1" t="s">
        <v>174</v>
      </c>
    </row>
    <row r="173" spans="1:16" x14ac:dyDescent="0.3">
      <c r="F173" s="25"/>
    </row>
    <row r="174" spans="1:16" x14ac:dyDescent="0.3">
      <c r="D174" s="19" t="s">
        <v>175</v>
      </c>
      <c r="E174" s="19"/>
      <c r="F174" s="19"/>
    </row>
    <row r="175" spans="1:16" x14ac:dyDescent="0.3">
      <c r="C175" s="9" t="s">
        <v>147</v>
      </c>
      <c r="D175" s="10"/>
      <c r="E175" s="10"/>
      <c r="F175" s="10"/>
      <c r="G175" s="10">
        <v>74900</v>
      </c>
      <c r="H175" s="11"/>
    </row>
    <row r="176" spans="1:16" x14ac:dyDescent="0.3">
      <c r="C176" s="15"/>
      <c r="D176" s="16" t="s">
        <v>137</v>
      </c>
      <c r="E176" s="16"/>
      <c r="F176" s="16"/>
      <c r="G176" s="16"/>
      <c r="H176" s="17">
        <v>74900</v>
      </c>
      <c r="K176" s="26">
        <v>600</v>
      </c>
      <c r="L176" s="26" t="s">
        <v>148</v>
      </c>
      <c r="M176" s="27">
        <v>100000</v>
      </c>
      <c r="N176" s="30"/>
      <c r="O176" s="31"/>
    </row>
    <row r="177" spans="11:15" x14ac:dyDescent="0.3">
      <c r="K177" s="26">
        <v>620</v>
      </c>
      <c r="L177" s="26" t="s">
        <v>149</v>
      </c>
      <c r="M177" s="27">
        <v>74900</v>
      </c>
      <c r="N177" s="32"/>
      <c r="O177" s="33"/>
    </row>
    <row r="178" spans="11:15" x14ac:dyDescent="0.3">
      <c r="K178" s="28"/>
      <c r="L178" s="29"/>
      <c r="M178" s="26">
        <f>M176-M177</f>
        <v>25100</v>
      </c>
      <c r="N178" s="26" t="s">
        <v>152</v>
      </c>
      <c r="O178" s="26"/>
    </row>
  </sheetData>
  <mergeCells count="2">
    <mergeCell ref="K178:L178"/>
    <mergeCell ref="N176:O17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2020-10-24T09:18:21Z</dcterms:modified>
</cp:coreProperties>
</file>